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MSC~1\AppData\Local\Temp\notesE1EF34\"/>
    </mc:Choice>
  </mc:AlternateContent>
  <bookViews>
    <workbookView xWindow="-90" yWindow="-90" windowWidth="19320" windowHeight="6465" tabRatio="378"/>
  </bookViews>
  <sheets>
    <sheet name="Приложение 2" sheetId="1" r:id="rId1"/>
    <sheet name="Приложение 3" sheetId="4" r:id="rId2"/>
  </sheets>
  <definedNames>
    <definedName name="_Hlk331752892" localSheetId="1">'Приложение 3'!$B$65</definedName>
    <definedName name="_xlnm.Print_Titles" localSheetId="0">'Приложение 2'!$5:$6</definedName>
    <definedName name="_xlnm.Print_Titles" localSheetId="1">'Приложение 3'!$3:$5</definedName>
    <definedName name="_xlnm.Print_Area" localSheetId="0">'Приложение 2'!$A$1:$M$78</definedName>
    <definedName name="_xlnm.Print_Area" localSheetId="1">'Приложение 3'!$A$1:$M$71</definedName>
  </definedNames>
  <calcPr calcId="152511"/>
</workbook>
</file>

<file path=xl/calcChain.xml><?xml version="1.0" encoding="utf-8"?>
<calcChain xmlns="http://schemas.openxmlformats.org/spreadsheetml/2006/main">
  <c r="K23" i="1" l="1"/>
  <c r="L23" i="1"/>
  <c r="J23" i="1"/>
  <c r="L22" i="1"/>
  <c r="L21" i="1" s="1"/>
  <c r="H11" i="4"/>
  <c r="G11" i="4"/>
  <c r="F11" i="4"/>
  <c r="G62" i="4"/>
  <c r="H62" i="4"/>
  <c r="I62" i="4"/>
  <c r="J62" i="4"/>
  <c r="K62" i="4"/>
  <c r="L62" i="4"/>
  <c r="F62" i="4"/>
  <c r="G59" i="4"/>
  <c r="H59" i="4"/>
  <c r="I59" i="4"/>
  <c r="J59" i="4"/>
  <c r="K59" i="4"/>
  <c r="L59" i="4"/>
  <c r="F59" i="4"/>
  <c r="F64" i="4"/>
  <c r="G64" i="4"/>
  <c r="H64" i="4"/>
  <c r="I64" i="4"/>
  <c r="J64" i="4"/>
  <c r="K64" i="4"/>
  <c r="L64" i="4"/>
  <c r="E64" i="4"/>
  <c r="M64" i="4" s="1"/>
  <c r="F28" i="1"/>
  <c r="H28" i="1"/>
  <c r="I28" i="1"/>
  <c r="J28" i="1"/>
  <c r="K28" i="1"/>
  <c r="L28" i="1"/>
  <c r="L23" i="4" s="1"/>
  <c r="G28" i="1"/>
  <c r="M29" i="1"/>
  <c r="M28" i="1" s="1"/>
  <c r="M76" i="1"/>
  <c r="F9" i="4"/>
  <c r="G65" i="4"/>
  <c r="E11" i="4"/>
  <c r="M11" i="4" s="1"/>
  <c r="M66" i="4"/>
  <c r="H9" i="4"/>
  <c r="I9" i="4"/>
  <c r="J9" i="4"/>
  <c r="K9" i="4"/>
  <c r="G9" i="4"/>
  <c r="H7" i="4"/>
  <c r="I7" i="4"/>
  <c r="J7" i="4"/>
  <c r="K7" i="4"/>
  <c r="L7" i="4"/>
  <c r="G7" i="4"/>
  <c r="F13" i="4"/>
  <c r="M13" i="4"/>
  <c r="F7" i="4"/>
  <c r="H41" i="4"/>
  <c r="I41" i="4"/>
  <c r="J41" i="4"/>
  <c r="K41" i="4"/>
  <c r="L41" i="4"/>
  <c r="G41" i="4"/>
  <c r="M41" i="4"/>
  <c r="M45" i="4"/>
  <c r="G16" i="4"/>
  <c r="G10" i="4" s="1"/>
  <c r="H16" i="4"/>
  <c r="H10" i="4" s="1"/>
  <c r="I16" i="4"/>
  <c r="I10" i="4"/>
  <c r="J16" i="4"/>
  <c r="J10" i="4"/>
  <c r="K16" i="4"/>
  <c r="K10" i="4"/>
  <c r="L16" i="4"/>
  <c r="L10" i="4"/>
  <c r="F16" i="4"/>
  <c r="E7" i="4"/>
  <c r="M7" i="4" s="1"/>
  <c r="M61" i="4"/>
  <c r="F24" i="1"/>
  <c r="F22" i="1"/>
  <c r="F8" i="1" s="1"/>
  <c r="F7" i="1" s="1"/>
  <c r="F18" i="4"/>
  <c r="G24" i="1"/>
  <c r="G22" i="1" s="1"/>
  <c r="G21" i="1" s="1"/>
  <c r="H24" i="1"/>
  <c r="H22" i="1" s="1"/>
  <c r="H18" i="4"/>
  <c r="H17" i="4" s="1"/>
  <c r="F65" i="4"/>
  <c r="M22" i="4"/>
  <c r="F21" i="4"/>
  <c r="M40" i="4"/>
  <c r="L36" i="4"/>
  <c r="K36" i="4"/>
  <c r="J36" i="4"/>
  <c r="I36" i="4"/>
  <c r="H36" i="4"/>
  <c r="G36" i="4"/>
  <c r="F36" i="4"/>
  <c r="M60" i="4"/>
  <c r="L57" i="4"/>
  <c r="K57" i="4"/>
  <c r="J57" i="4"/>
  <c r="I57" i="4"/>
  <c r="H57" i="4"/>
  <c r="G57" i="4"/>
  <c r="M56" i="4"/>
  <c r="M55" i="4"/>
  <c r="M54" i="4"/>
  <c r="M53" i="4"/>
  <c r="M52" i="4"/>
  <c r="E51" i="4"/>
  <c r="M51" i="4" s="1"/>
  <c r="M50" i="4"/>
  <c r="M49" i="4"/>
  <c r="M47" i="4"/>
  <c r="M35" i="4"/>
  <c r="M31" i="4"/>
  <c r="L31" i="4"/>
  <c r="K31" i="4"/>
  <c r="J31" i="4"/>
  <c r="I31" i="4"/>
  <c r="H31" i="4"/>
  <c r="G31" i="4"/>
  <c r="F31" i="4"/>
  <c r="G26" i="4"/>
  <c r="F26" i="4"/>
  <c r="F10" i="4"/>
  <c r="E10" i="4"/>
  <c r="L9" i="4"/>
  <c r="E9" i="4"/>
  <c r="M9" i="4"/>
  <c r="E77" i="1"/>
  <c r="E8" i="1" s="1"/>
  <c r="E31" i="1"/>
  <c r="E48" i="4" s="1"/>
  <c r="M48" i="4" s="1"/>
  <c r="M46" i="4" s="1"/>
  <c r="M43" i="1"/>
  <c r="E14" i="1"/>
  <c r="E19" i="1"/>
  <c r="M19" i="1" s="1"/>
  <c r="E18" i="1"/>
  <c r="M18" i="1" s="1"/>
  <c r="E17" i="1"/>
  <c r="M17" i="1" s="1"/>
  <c r="E16" i="1"/>
  <c r="M16" i="1" s="1"/>
  <c r="E15" i="1"/>
  <c r="M15" i="1" s="1"/>
  <c r="E13" i="1"/>
  <c r="E12" i="1"/>
  <c r="M12" i="1"/>
  <c r="E11" i="1"/>
  <c r="M11" i="1"/>
  <c r="E10" i="1"/>
  <c r="M10" i="1"/>
  <c r="E9" i="1"/>
  <c r="M9" i="1"/>
  <c r="M73" i="1"/>
  <c r="M33" i="1"/>
  <c r="M34" i="1"/>
  <c r="M35" i="1"/>
  <c r="M36" i="1"/>
  <c r="M37" i="1"/>
  <c r="M38" i="1"/>
  <c r="M39" i="1"/>
  <c r="M40" i="1"/>
  <c r="M41" i="1"/>
  <c r="M42" i="1"/>
  <c r="M45" i="1"/>
  <c r="M46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4" i="1"/>
  <c r="M75" i="1"/>
  <c r="M32" i="1"/>
  <c r="M25" i="1"/>
  <c r="M26" i="1"/>
  <c r="M27" i="1"/>
  <c r="M30" i="1"/>
  <c r="M23" i="1" s="1"/>
  <c r="I24" i="1"/>
  <c r="I22" i="1"/>
  <c r="I8" i="1" s="1"/>
  <c r="I7" i="1" s="1"/>
  <c r="I18" i="4"/>
  <c r="I17" i="4" s="1"/>
  <c r="J24" i="1"/>
  <c r="J18" i="4" s="1"/>
  <c r="J17" i="4" s="1"/>
  <c r="K24" i="1"/>
  <c r="K22" i="1" s="1"/>
  <c r="K18" i="4"/>
  <c r="K17" i="4" s="1"/>
  <c r="L24" i="1"/>
  <c r="L8" i="1"/>
  <c r="L7" i="1" s="1"/>
  <c r="L18" i="4"/>
  <c r="L17" i="4" s="1"/>
  <c r="M13" i="1"/>
  <c r="M14" i="1"/>
  <c r="M20" i="1"/>
  <c r="E44" i="1"/>
  <c r="M44" i="1"/>
  <c r="K23" i="4"/>
  <c r="K21" i="4"/>
  <c r="M72" i="1"/>
  <c r="E47" i="1"/>
  <c r="M47" i="1" s="1"/>
  <c r="F31" i="1"/>
  <c r="G31" i="1"/>
  <c r="H31" i="1"/>
  <c r="I31" i="1"/>
  <c r="J31" i="1"/>
  <c r="K31" i="1"/>
  <c r="L31" i="1"/>
  <c r="H26" i="4"/>
  <c r="I26" i="4"/>
  <c r="J26" i="4"/>
  <c r="K26" i="4"/>
  <c r="L26" i="4"/>
  <c r="M30" i="4"/>
  <c r="M16" i="4" s="1"/>
  <c r="M26" i="4"/>
  <c r="M36" i="4"/>
  <c r="M77" i="1"/>
  <c r="E65" i="4"/>
  <c r="M31" i="1"/>
  <c r="I14" i="4"/>
  <c r="I12" i="4" s="1"/>
  <c r="J23" i="4"/>
  <c r="J21" i="4" s="1"/>
  <c r="F17" i="4"/>
  <c r="F14" i="4"/>
  <c r="F8" i="4" s="1"/>
  <c r="F6" i="4" s="1"/>
  <c r="I21" i="1"/>
  <c r="F21" i="1"/>
  <c r="H8" i="1" l="1"/>
  <c r="H7" i="1" s="1"/>
  <c r="H21" i="1"/>
  <c r="K8" i="1"/>
  <c r="K7" i="1" s="1"/>
  <c r="K21" i="1"/>
  <c r="L21" i="4"/>
  <c r="L14" i="4"/>
  <c r="M21" i="4"/>
  <c r="J22" i="1"/>
  <c r="M23" i="4"/>
  <c r="H14" i="4"/>
  <c r="H12" i="4" s="1"/>
  <c r="M24" i="1"/>
  <c r="M22" i="1" s="1"/>
  <c r="M21" i="1" s="1"/>
  <c r="G18" i="4"/>
  <c r="M62" i="4"/>
  <c r="F12" i="4"/>
  <c r="J14" i="4"/>
  <c r="K14" i="4"/>
  <c r="I8" i="4"/>
  <c r="I6" i="4" s="1"/>
  <c r="E46" i="4"/>
  <c r="M65" i="4"/>
  <c r="F57" i="4"/>
  <c r="M59" i="4"/>
  <c r="M57" i="4" s="1"/>
  <c r="M10" i="4"/>
  <c r="G8" i="1"/>
  <c r="G7" i="1" s="1"/>
  <c r="H8" i="4"/>
  <c r="H6" i="4" s="1"/>
  <c r="E7" i="1"/>
  <c r="G17" i="4" l="1"/>
  <c r="M17" i="4" s="1"/>
  <c r="M18" i="4"/>
  <c r="J8" i="1"/>
  <c r="J21" i="1"/>
  <c r="L12" i="4"/>
  <c r="L8" i="4"/>
  <c r="L6" i="4" s="1"/>
  <c r="G14" i="4"/>
  <c r="K12" i="4"/>
  <c r="K8" i="4"/>
  <c r="K6" i="4" s="1"/>
  <c r="J12" i="4"/>
  <c r="J8" i="4"/>
  <c r="J6" i="4" s="1"/>
  <c r="M14" i="4"/>
  <c r="E8" i="4"/>
  <c r="G8" i="4" l="1"/>
  <c r="G6" i="4" s="1"/>
  <c r="G12" i="4"/>
  <c r="M12" i="4" s="1"/>
  <c r="J7" i="1"/>
  <c r="M7" i="1" s="1"/>
  <c r="M8" i="1"/>
  <c r="E6" i="4"/>
  <c r="M8" i="4"/>
  <c r="M6" i="4" l="1"/>
</calcChain>
</file>

<file path=xl/sharedStrings.xml><?xml version="1.0" encoding="utf-8"?>
<sst xmlns="http://schemas.openxmlformats.org/spreadsheetml/2006/main" count="239" uniqueCount="98">
  <si>
    <t>Статус</t>
  </si>
  <si>
    <t>Главный распорядитель бюджетных средств</t>
  </si>
  <si>
    <t>Итого</t>
  </si>
  <si>
    <t>всего</t>
  </si>
  <si>
    <t>департамент энергетики и газификации Кировской области</t>
  </si>
  <si>
    <t>департамент по вопросам внутренней и информационной политики Кировской области</t>
  </si>
  <si>
    <t>департамент образования Кировской области</t>
  </si>
  <si>
    <t>департамент здравоохранения Кировской области</t>
  </si>
  <si>
    <t>департамент социального развития Кировской области</t>
  </si>
  <si>
    <t>департамент культуры Кировской области</t>
  </si>
  <si>
    <t>управление по делам архивов Кировской области</t>
  </si>
  <si>
    <t>администрация Правительства Кировской области</t>
  </si>
  <si>
    <t>департамент лесного хозяйства Кировской области</t>
  </si>
  <si>
    <t>департамент по организационному обеспечению деятельности мировых судей Кировской области</t>
  </si>
  <si>
    <t>управление государственной службы занятости Кировской области</t>
  </si>
  <si>
    <t>управление записи актов гражданского состояния (ЗАГС) Кировской области</t>
  </si>
  <si>
    <t>государственные заказчики</t>
  </si>
  <si>
    <t>Совершенствование энергетического менеджмента</t>
  </si>
  <si>
    <t>Организация повышения квалификации руководителей, специалистов ОГВ, областных ГУ по курсу «Энергосбережение и повышение энергетической эффективности»</t>
  </si>
  <si>
    <t>Предоставление физическим лицам, организациям, ОГВ, органам местного самоуправления информации о требованиях законодательства об энергосбережении и о повышении энергетической эффективности и о ходе реализации его положений путем её представления оператору государственной информационной системы в области энергосбережения и повышения энергетической эффективности и размещения в сети Интернет</t>
  </si>
  <si>
    <t>Сокращение бюджетных расходов на потребление ЭР</t>
  </si>
  <si>
    <t>Организация проведения энергетических обследований в областных ГУ</t>
  </si>
  <si>
    <t>управление государственной службы занятости населения Кировской области</t>
  </si>
  <si>
    <t>Установка приборов учета расхода энергетических ресурсов в бюджетных учреждениях</t>
  </si>
  <si>
    <t>Реализация программ по энергосбережению по итогам проведенных энергетических обследований</t>
  </si>
  <si>
    <t>Предоставление грантов местным бюджетам из областного бюджета на проекты по внедрению технологий по повышению эффективности потребления ЭР на объектах муниципальной собственности</t>
  </si>
  <si>
    <t>Областная целевая программа</t>
  </si>
  <si>
    <t xml:space="preserve">Областная целевая программа  </t>
  </si>
  <si>
    <t xml:space="preserve">«Газификация Кировской области» </t>
  </si>
  <si>
    <t>«Осуществление функций заказчика по проектированию, строительству и реконструкции объектов инженерной инфраструктуры Кировской области»</t>
  </si>
  <si>
    <t>Ведомственная целевая  программа</t>
  </si>
  <si>
    <t>Отдельное мероприятие</t>
  </si>
  <si>
    <t>2016
 год</t>
  </si>
  <si>
    <t>2017
 год</t>
  </si>
  <si>
    <t>2018
 год</t>
  </si>
  <si>
    <t>2019
 год</t>
  </si>
  <si>
    <t>2020
 год</t>
  </si>
  <si>
    <t>№
 п/п</t>
  </si>
  <si>
    <t>Подпрограмма</t>
  </si>
  <si>
    <t xml:space="preserve">«Газификация Кировской области» на 2013 – 2017 годы </t>
  </si>
  <si>
    <t>2.1</t>
  </si>
  <si>
    <t>2.2</t>
  </si>
  <si>
    <t>«Энергоэффективность и развитие энергетики» на 2013 – 2020 годы</t>
  </si>
  <si>
    <t>Наименование Государственной программы, подпрограммы, ведомственной целевой программы, отдельного мероприятия</t>
  </si>
  <si>
    <t>Приложение № 2</t>
  </si>
  <si>
    <t>к Государственной программе</t>
  </si>
  <si>
    <t>«Обеспечение создания условий для реализации Государственной программы»</t>
  </si>
  <si>
    <t xml:space="preserve">«Энергосбережение и повышение энергетической эффективности в Кировской области»
 на 2010 – 2020 годы
</t>
  </si>
  <si>
    <t>«Энергосбережение и повышение энергетической эффективности в Кировской области» на 2014 – 2020 годы</t>
  </si>
  <si>
    <t>год</t>
  </si>
  <si>
    <t>Государственная программа</t>
  </si>
  <si>
    <t>федеральный бюджет</t>
  </si>
  <si>
    <t>областной бюджет</t>
  </si>
  <si>
    <t>местный бюджет</t>
  </si>
  <si>
    <t>иные внебюджетные источники</t>
  </si>
  <si>
    <t>кредитные средства</t>
  </si>
  <si>
    <t xml:space="preserve">Подпрограмма  </t>
  </si>
  <si>
    <t>«Энергосбережение и повышение энергетической эффективности в Кировской области»</t>
  </si>
  <si>
    <t xml:space="preserve">иные внебюджетные источники  </t>
  </si>
  <si>
    <t>1.1</t>
  </si>
  <si>
    <t>1.2</t>
  </si>
  <si>
    <t>1.3</t>
  </si>
  <si>
    <t>1.4</t>
  </si>
  <si>
    <t>«Газификация Кировской области» на 2013 - 2017 годы</t>
  </si>
  <si>
    <t xml:space="preserve">всего </t>
  </si>
  <si>
    <t>Ведомственная целевая программа</t>
  </si>
  <si>
    <t>1.5</t>
  </si>
  <si>
    <t>«Энергосбережение и повышение энергетической эффективности в Кировской области»
 на 2014 - 2020 годы</t>
  </si>
  <si>
    <t>иные внебюджетные источники*</t>
  </si>
  <si>
    <t>2013
 год
(факт)</t>
  </si>
  <si>
    <t>год
(факт)</t>
  </si>
  <si>
    <t>Расходы (прогноз, факт), тыс. рублей</t>
  </si>
  <si>
    <t>«Совершенствование энергетического менеджмента»</t>
  </si>
  <si>
    <t xml:space="preserve">«Энергоэффективность и развитие энергетики»                                                                                          на 2013 - 2020 годы </t>
  </si>
  <si>
    <t>«Реализация программ по энергосбережению, в том числе по итогам проведенных энергетических обследований»</t>
  </si>
  <si>
    <t>№          п/п</t>
  </si>
  <si>
    <t>«Реализация мероприятий по повышению эффективности потребления ЭР за счет внебюджетных средств, предоставленных в виде целевых займов»</t>
  </si>
  <si>
    <t>«Реализация программ по энергосбережению и повышению энергетической эффективности организациями, осуществляющими регулируемые виды деятельности»</t>
  </si>
  <si>
    <t>«Реализация мероприятий по повышению эффективности потребления ЭР в потребительском секторе»</t>
  </si>
  <si>
    <t>организация повышения квалификации руководителей, специалистов ОГВ, ОГУ по курсу «Энергосбережение и повышение энергетической эффективности»</t>
  </si>
  <si>
    <t>предоставление физическим лицам, организациям, ОГВ, органам местного самоуправления информации о требованиях законодательства об энергосбережении и о повышении энергетической эффективности и о ходе реализации его положений путем её представления оператору государственной информационной системы в области энергосбережения и повышения энергетической эффективности и размещения в информационно-телекоммуникационной сети «Интернет»</t>
  </si>
  <si>
    <t>информационное обеспечение реализации Подпрограммы, в том числе освещение её реализации в средствах массовой информации, проведение конференций, выставок, семинаров и иных мероприятий по пропаганде энергосбережения</t>
  </si>
  <si>
    <t>Источники финансирования</t>
  </si>
  <si>
    <t>1.6</t>
  </si>
  <si>
    <t>«Проведение экспертизы программ по энергосбережению и повышению энергетической эффективности организаций, осуществляющих регулируемые виды деятельности»</t>
  </si>
  <si>
    <t>* Размер средств определяется по согласованию.</t>
  </si>
  <si>
    <t>министерство промышленности и энергетики Кировской области</t>
  </si>
  <si>
    <t>Обеспечение создания условий для реализации Государственной программы"</t>
  </si>
  <si>
    <t>РАСХОДЫ
на реализацию Государственной программы за счет средств областного бюджета</t>
  </si>
  <si>
    <t>министерство промышленности и энергетики Кировской области, органы местного самоуправления</t>
  </si>
  <si>
    <t>Приложение № 3
Приложение № 3
к Государственной программе</t>
  </si>
  <si>
    <t>министерство внутренней и информационной политики Кировской области</t>
  </si>
  <si>
    <t>«Строительство объектов газозаправочной инфраструктуры в Кировской области»</t>
  </si>
  <si>
    <t>2014
 год
(факт)</t>
  </si>
  <si>
    <t>2015
 год
(факт)</t>
  </si>
  <si>
    <t xml:space="preserve"> РЕСУРСНОE ОБЕСПЕЧЕНИЕ
реализации Государственной программы  за счет всех источников финансирования</t>
  </si>
  <si>
    <t>«Предоставление субсидий оператору по закупкам топлива для отопления жилищного фонда и объектов социальной сферы»</t>
  </si>
  <si>
    <t>Государствен-ная
программа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</si>
</sst>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0" fillId="0" borderId="0" xfId="0" applyFill="1"/>
    <xf numFmtId="0" fontId="4" fillId="0" borderId="0" xfId="0" applyFont="1" applyFill="1" applyProtection="1"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6" fillId="0" borderId="0" xfId="0" applyFont="1" applyFill="1" applyAlignment="1" applyProtection="1">
      <alignment horizontal="left" vertical="top" wrapText="1" indent="5"/>
      <protection locked="0"/>
    </xf>
    <xf numFmtId="0" fontId="0" fillId="0" borderId="0" xfId="0" applyFill="1" applyProtection="1">
      <protection locked="0"/>
    </xf>
    <xf numFmtId="0" fontId="1" fillId="0" borderId="1" xfId="0" applyFont="1" applyFill="1" applyBorder="1" applyAlignment="1" applyProtection="1">
      <alignment horizontal="center" vertical="top" wrapText="1"/>
      <protection locked="0"/>
    </xf>
    <xf numFmtId="0" fontId="1" fillId="0" borderId="3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Fill="1" applyBorder="1" applyAlignment="1" applyProtection="1">
      <alignment vertical="top" wrapText="1"/>
      <protection locked="0"/>
    </xf>
    <xf numFmtId="0" fontId="1" fillId="0" borderId="4" xfId="0" applyFont="1" applyFill="1" applyBorder="1" applyAlignment="1" applyProtection="1">
      <alignment vertical="top" wrapText="1"/>
      <protection locked="0"/>
    </xf>
    <xf numFmtId="0" fontId="1" fillId="0" borderId="2" xfId="0" applyFont="1" applyFill="1" applyBorder="1" applyAlignment="1" applyProtection="1">
      <alignment vertical="top" wrapText="1"/>
      <protection locked="0"/>
    </xf>
    <xf numFmtId="0" fontId="1" fillId="0" borderId="3" xfId="0" applyFont="1" applyFill="1" applyBorder="1" applyAlignment="1" applyProtection="1">
      <alignment vertical="top" wrapText="1"/>
      <protection locked="0"/>
    </xf>
    <xf numFmtId="0" fontId="4" fillId="0" borderId="1" xfId="0" applyFont="1" applyFill="1" applyBorder="1" applyAlignment="1" applyProtection="1">
      <alignment horizontal="left" vertical="top" wrapText="1"/>
      <protection locked="0"/>
    </xf>
    <xf numFmtId="0" fontId="1" fillId="0" borderId="1" xfId="0" applyFont="1" applyFill="1" applyBorder="1" applyAlignment="1" applyProtection="1">
      <alignment horizontal="left" vertical="top" wrapText="1"/>
      <protection locked="0"/>
    </xf>
    <xf numFmtId="1" fontId="4" fillId="0" borderId="1" xfId="0" applyNumberFormat="1" applyFont="1" applyFill="1" applyBorder="1" applyAlignment="1" applyProtection="1">
      <alignment horizontal="center" vertical="top"/>
      <protection locked="0"/>
    </xf>
    <xf numFmtId="0" fontId="4" fillId="0" borderId="1" xfId="0" applyFont="1" applyFill="1" applyBorder="1" applyAlignment="1" applyProtection="1">
      <alignment vertical="top" wrapText="1"/>
      <protection locked="0"/>
    </xf>
    <xf numFmtId="0" fontId="6" fillId="0" borderId="0" xfId="0" applyFont="1" applyFill="1" applyAlignment="1" applyProtection="1">
      <alignment vertical="top" wrapText="1"/>
      <protection locked="0"/>
    </xf>
    <xf numFmtId="0" fontId="5" fillId="0" borderId="3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 applyFill="1" applyBorder="1" applyAlignment="1" applyProtection="1">
      <alignment horizontal="center" vertical="top" wrapText="1"/>
      <protection locked="0"/>
    </xf>
    <xf numFmtId="0" fontId="0" fillId="0" borderId="2" xfId="0" applyFill="1" applyBorder="1" applyAlignment="1" applyProtection="1">
      <alignment vertical="top" wrapText="1"/>
      <protection locked="0"/>
    </xf>
    <xf numFmtId="0" fontId="1" fillId="0" borderId="2" xfId="0" applyFont="1" applyFill="1" applyBorder="1" applyAlignment="1" applyProtection="1">
      <alignment horizontal="center" vertical="top" wrapText="1"/>
      <protection locked="0"/>
    </xf>
    <xf numFmtId="0" fontId="0" fillId="0" borderId="2" xfId="0" applyFill="1" applyBorder="1" applyProtection="1">
      <protection locked="0"/>
    </xf>
    <xf numFmtId="2" fontId="4" fillId="0" borderId="1" xfId="0" applyNumberFormat="1" applyFont="1" applyFill="1" applyBorder="1" applyAlignment="1" applyProtection="1">
      <alignment horizontal="center" vertical="top"/>
    </xf>
    <xf numFmtId="2" fontId="5" fillId="0" borderId="1" xfId="0" applyNumberFormat="1" applyFont="1" applyFill="1" applyBorder="1" applyAlignment="1" applyProtection="1">
      <alignment horizontal="center" vertical="top" wrapText="1"/>
    </xf>
    <xf numFmtId="2" fontId="5" fillId="0" borderId="1" xfId="0" applyNumberFormat="1" applyFont="1" applyFill="1" applyBorder="1" applyAlignment="1" applyProtection="1">
      <alignment horizontal="center" vertical="top" wrapText="1"/>
      <protection locked="0"/>
    </xf>
    <xf numFmtId="164" fontId="1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vertical="top"/>
    </xf>
    <xf numFmtId="0" fontId="0" fillId="0" borderId="0" xfId="0" applyBorder="1" applyAlignment="1"/>
    <xf numFmtId="0" fontId="10" fillId="0" borderId="0" xfId="0" applyFont="1" applyBorder="1" applyAlignment="1">
      <alignment horizontal="left" vertical="top" wrapText="1"/>
    </xf>
    <xf numFmtId="164" fontId="10" fillId="0" borderId="0" xfId="0" applyNumberFormat="1" applyFont="1" applyFill="1" applyBorder="1" applyAlignment="1">
      <alignment horizontal="center" vertical="justify"/>
    </xf>
    <xf numFmtId="164" fontId="2" fillId="0" borderId="0" xfId="0" applyNumberFormat="1" applyFont="1" applyFill="1" applyBorder="1" applyAlignment="1" applyProtection="1">
      <alignment horizontal="center" vertical="justify" wrapText="1"/>
      <protection locked="0"/>
    </xf>
    <xf numFmtId="0" fontId="10" fillId="0" borderId="0" xfId="0" applyFont="1" applyFill="1" applyBorder="1" applyAlignment="1"/>
    <xf numFmtId="0" fontId="0" fillId="0" borderId="0" xfId="0" applyFill="1" applyBorder="1" applyAlignment="1"/>
    <xf numFmtId="0" fontId="10" fillId="0" borderId="0" xfId="0" applyFont="1" applyBorder="1" applyAlignment="1"/>
    <xf numFmtId="0" fontId="4" fillId="0" borderId="1" xfId="0" applyFont="1" applyFill="1" applyBorder="1" applyAlignment="1" applyProtection="1">
      <alignment horizontal="left" vertical="top"/>
      <protection locked="0"/>
    </xf>
    <xf numFmtId="0" fontId="5" fillId="0" borderId="1" xfId="0" applyFont="1" applyFill="1" applyBorder="1" applyAlignment="1" applyProtection="1">
      <alignment vertical="top" wrapText="1"/>
      <protection locked="0"/>
    </xf>
    <xf numFmtId="0" fontId="2" fillId="0" borderId="1" xfId="0" applyFont="1" applyFill="1" applyBorder="1" applyAlignment="1" applyProtection="1">
      <alignment vertical="top" wrapText="1"/>
      <protection locked="0"/>
    </xf>
    <xf numFmtId="2" fontId="1" fillId="0" borderId="1" xfId="0" applyNumberFormat="1" applyFont="1" applyFill="1" applyBorder="1" applyAlignment="1" applyProtection="1">
      <alignment horizontal="center" vertical="top" wrapText="1"/>
    </xf>
    <xf numFmtId="2" fontId="5" fillId="0" borderId="1" xfId="0" applyNumberFormat="1" applyFont="1" applyFill="1" applyBorder="1" applyAlignment="1" applyProtection="1">
      <alignment horizontal="center" vertical="center" wrapText="1"/>
    </xf>
    <xf numFmtId="2" fontId="1" fillId="0" borderId="1" xfId="0" applyNumberFormat="1" applyFont="1" applyFill="1" applyBorder="1" applyAlignment="1" applyProtection="1">
      <alignment horizontal="center" vertical="top" wrapText="1"/>
      <protection locked="0"/>
    </xf>
    <xf numFmtId="2" fontId="4" fillId="0" borderId="1" xfId="0" applyNumberFormat="1" applyFont="1" applyFill="1" applyBorder="1" applyAlignment="1" applyProtection="1">
      <alignment horizontal="center" vertical="top"/>
      <protection locked="0"/>
    </xf>
    <xf numFmtId="2" fontId="2" fillId="0" borderId="1" xfId="0" applyNumberFormat="1" applyFont="1" applyFill="1" applyBorder="1" applyAlignment="1" applyProtection="1">
      <alignment horizontal="center" vertical="top" wrapText="1"/>
      <protection locked="0"/>
    </xf>
    <xf numFmtId="2" fontId="4" fillId="0" borderId="1" xfId="0" applyNumberFormat="1" applyFont="1" applyFill="1" applyBorder="1" applyAlignment="1" applyProtection="1">
      <alignment horizontal="center" vertical="top" wrapText="1"/>
      <protection locked="0"/>
    </xf>
    <xf numFmtId="2" fontId="5" fillId="0" borderId="1" xfId="0" applyNumberFormat="1" applyFont="1" applyFill="1" applyBorder="1" applyAlignment="1" applyProtection="1">
      <alignment horizontal="center" vertical="top"/>
      <protection locked="0"/>
    </xf>
    <xf numFmtId="2" fontId="2" fillId="0" borderId="1" xfId="0" applyNumberFormat="1" applyFont="1" applyFill="1" applyBorder="1" applyAlignment="1" applyProtection="1">
      <alignment horizontal="center" vertical="top"/>
      <protection locked="0"/>
    </xf>
    <xf numFmtId="2" fontId="1" fillId="0" borderId="2" xfId="0" applyNumberFormat="1" applyFont="1" applyFill="1" applyBorder="1" applyAlignment="1" applyProtection="1">
      <alignment horizontal="center" vertical="top" wrapText="1"/>
      <protection locked="0"/>
    </xf>
    <xf numFmtId="2" fontId="4" fillId="0" borderId="1" xfId="0" applyNumberFormat="1" applyFont="1" applyFill="1" applyBorder="1" applyAlignment="1" applyProtection="1">
      <alignment vertical="center"/>
      <protection locked="0"/>
    </xf>
    <xf numFmtId="2" fontId="2" fillId="0" borderId="1" xfId="0" applyNumberFormat="1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vertical="center"/>
      <protection locked="0"/>
    </xf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2" fontId="4" fillId="0" borderId="1" xfId="0" applyNumberFormat="1" applyFont="1" applyFill="1" applyBorder="1" applyAlignment="1" applyProtection="1">
      <alignment horizontal="center" vertical="justify"/>
    </xf>
    <xf numFmtId="2" fontId="1" fillId="0" borderId="1" xfId="0" applyNumberFormat="1" applyFont="1" applyFill="1" applyBorder="1" applyAlignment="1" applyProtection="1">
      <alignment horizontal="center" vertical="justify" wrapText="1"/>
      <protection locked="0"/>
    </xf>
    <xf numFmtId="2" fontId="10" fillId="0" borderId="1" xfId="0" applyNumberFormat="1" applyFont="1" applyFill="1" applyBorder="1" applyAlignment="1">
      <alignment horizontal="center" vertical="justify"/>
    </xf>
    <xf numFmtId="2" fontId="2" fillId="0" borderId="1" xfId="0" applyNumberFormat="1" applyFont="1" applyFill="1" applyBorder="1" applyAlignment="1" applyProtection="1">
      <alignment horizontal="center" vertical="justify" wrapText="1"/>
      <protection locked="0"/>
    </xf>
    <xf numFmtId="0" fontId="1" fillId="0" borderId="2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vertical="top" wrapText="1"/>
    </xf>
    <xf numFmtId="0" fontId="1" fillId="0" borderId="2" xfId="0" applyFont="1" applyFill="1" applyBorder="1" applyAlignment="1" applyProtection="1">
      <alignment horizontal="center" vertical="top" wrapText="1"/>
      <protection locked="0"/>
    </xf>
    <xf numFmtId="2" fontId="2" fillId="3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Fill="1" applyBorder="1" applyAlignment="1" applyProtection="1">
      <alignment vertical="top" wrapText="1"/>
      <protection locked="0"/>
    </xf>
    <xf numFmtId="0" fontId="4" fillId="0" borderId="0" xfId="0" applyFont="1" applyFill="1" applyAlignment="1" applyProtection="1">
      <alignment horizont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2" fillId="0" borderId="1" xfId="0" applyFont="1" applyFill="1" applyBorder="1" applyProtection="1">
      <protection locked="0"/>
    </xf>
    <xf numFmtId="49" fontId="1" fillId="0" borderId="1" xfId="0" applyNumberFormat="1" applyFont="1" applyFill="1" applyBorder="1" applyAlignment="1" applyProtection="1">
      <alignment horizontal="center" vertical="top" wrapText="1"/>
      <protection locked="0"/>
    </xf>
    <xf numFmtId="0" fontId="4" fillId="0" borderId="1" xfId="0" applyFont="1" applyFill="1" applyBorder="1" applyAlignment="1" applyProtection="1">
      <alignment horizontal="left" vertical="center"/>
      <protection locked="0"/>
    </xf>
    <xf numFmtId="0" fontId="1" fillId="0" borderId="1" xfId="0" applyFont="1" applyFill="1" applyBorder="1" applyAlignment="1" applyProtection="1">
      <alignment horizontal="justify" vertical="top" wrapText="1"/>
      <protection locked="0"/>
    </xf>
    <xf numFmtId="0" fontId="3" fillId="0" borderId="1" xfId="0" applyFont="1" applyFill="1" applyBorder="1" applyAlignment="1" applyProtection="1">
      <alignment horizontal="justify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5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49" fontId="1" fillId="0" borderId="1" xfId="0" applyNumberFormat="1" applyFont="1" applyFill="1" applyBorder="1" applyAlignment="1" applyProtection="1">
      <alignment horizontal="center" vertical="top" wrapText="1"/>
      <protection locked="0"/>
    </xf>
    <xf numFmtId="0" fontId="6" fillId="0" borderId="0" xfId="0" applyFont="1" applyFill="1" applyAlignment="1" applyProtection="1">
      <alignment horizontal="left" vertical="top" wrapText="1" indent="5"/>
      <protection locked="0"/>
    </xf>
    <xf numFmtId="0" fontId="6" fillId="0" borderId="0" xfId="0" applyFont="1" applyFill="1" applyAlignment="1" applyProtection="1">
      <alignment horizontal="left" wrapText="1" indent="5"/>
      <protection locked="0"/>
    </xf>
    <xf numFmtId="0" fontId="7" fillId="0" borderId="5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top" wrapText="1"/>
      <protection locked="0"/>
    </xf>
    <xf numFmtId="0" fontId="0" fillId="0" borderId="1" xfId="0" applyBorder="1" applyAlignment="1">
      <alignment vertical="top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3" xfId="0" applyFont="1" applyFill="1" applyBorder="1" applyAlignment="1" applyProtection="1">
      <alignment horizontal="left" vertical="top" wrapText="1"/>
      <protection locked="0"/>
    </xf>
    <xf numFmtId="0" fontId="1" fillId="0" borderId="4" xfId="0" applyFont="1" applyFill="1" applyBorder="1" applyAlignment="1" applyProtection="1">
      <alignment horizontal="left" vertical="top" wrapText="1"/>
      <protection locked="0"/>
    </xf>
    <xf numFmtId="0" fontId="1" fillId="0" borderId="2" xfId="0" applyFont="1" applyFill="1" applyBorder="1" applyAlignment="1" applyProtection="1">
      <alignment horizontal="left" vertical="top" wrapText="1"/>
      <protection locked="0"/>
    </xf>
    <xf numFmtId="0" fontId="1" fillId="0" borderId="3" xfId="0" applyFont="1" applyFill="1" applyBorder="1" applyAlignment="1" applyProtection="1">
      <alignment vertical="top" wrapText="1"/>
      <protection locked="0"/>
    </xf>
    <xf numFmtId="0" fontId="1" fillId="0" borderId="4" xfId="0" applyFont="1" applyFill="1" applyBorder="1" applyAlignment="1" applyProtection="1">
      <alignment vertical="top" wrapText="1"/>
      <protection locked="0"/>
    </xf>
    <xf numFmtId="0" fontId="1" fillId="0" borderId="2" xfId="0" applyFont="1" applyFill="1" applyBorder="1" applyAlignment="1" applyProtection="1">
      <alignment vertical="top" wrapText="1"/>
      <protection locked="0"/>
    </xf>
    <xf numFmtId="0" fontId="10" fillId="0" borderId="6" xfId="0" applyFont="1" applyBorder="1" applyAlignment="1"/>
    <xf numFmtId="2" fontId="5" fillId="0" borderId="3" xfId="0" applyNumberFormat="1" applyFont="1" applyFill="1" applyBorder="1" applyAlignment="1" applyProtection="1">
      <alignment horizontal="center" vertical="top" wrapText="1"/>
      <protection locked="0"/>
    </xf>
    <xf numFmtId="2" fontId="5" fillId="0" borderId="2" xfId="0" applyNumberFormat="1" applyFont="1" applyFill="1" applyBorder="1" applyAlignment="1" applyProtection="1">
      <alignment horizontal="center" vertical="top" wrapText="1"/>
      <protection locked="0"/>
    </xf>
    <xf numFmtId="1" fontId="1" fillId="0" borderId="3" xfId="0" applyNumberFormat="1" applyFont="1" applyFill="1" applyBorder="1" applyAlignment="1" applyProtection="1">
      <alignment horizontal="center" vertical="top" wrapText="1"/>
      <protection locked="0"/>
    </xf>
    <xf numFmtId="1" fontId="1" fillId="0" borderId="2" xfId="0" applyNumberFormat="1" applyFont="1" applyFill="1" applyBorder="1" applyAlignment="1" applyProtection="1">
      <alignment horizontal="center" vertical="top" wrapText="1"/>
      <protection locked="0"/>
    </xf>
    <xf numFmtId="2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top" wrapText="1"/>
      <protection locked="0"/>
    </xf>
    <xf numFmtId="0" fontId="1" fillId="0" borderId="4" xfId="0" applyFont="1" applyFill="1" applyBorder="1" applyAlignment="1" applyProtection="1">
      <alignment horizontal="center" vertical="top" wrapText="1"/>
      <protection locked="0"/>
    </xf>
    <xf numFmtId="0" fontId="1" fillId="0" borderId="2" xfId="0" applyFont="1" applyFill="1" applyBorder="1" applyAlignment="1" applyProtection="1">
      <alignment horizontal="center" vertical="top" wrapText="1"/>
      <protection locked="0"/>
    </xf>
    <xf numFmtId="49" fontId="1" fillId="0" borderId="3" xfId="0" applyNumberFormat="1" applyFont="1" applyFill="1" applyBorder="1" applyAlignment="1" applyProtection="1">
      <alignment horizontal="center" vertical="top" wrapText="1"/>
      <protection locked="0"/>
    </xf>
    <xf numFmtId="49" fontId="1" fillId="0" borderId="4" xfId="0" applyNumberFormat="1" applyFont="1" applyFill="1" applyBorder="1" applyAlignment="1" applyProtection="1">
      <alignment horizontal="center" vertical="top" wrapText="1"/>
      <protection locked="0"/>
    </xf>
    <xf numFmtId="49" fontId="1" fillId="0" borderId="2" xfId="0" applyNumberFormat="1" applyFont="1" applyFill="1" applyBorder="1" applyAlignment="1" applyProtection="1">
      <alignment horizontal="center" vertical="top" wrapText="1"/>
      <protection locked="0"/>
    </xf>
    <xf numFmtId="0" fontId="7" fillId="0" borderId="0" xfId="0" applyFont="1" applyFill="1" applyBorder="1" applyAlignment="1" applyProtection="1">
      <alignment horizontal="center" vertical="top" wrapText="1"/>
      <protection locked="0"/>
    </xf>
    <xf numFmtId="0" fontId="8" fillId="0" borderId="0" xfId="0" applyFont="1" applyFill="1" applyBorder="1" applyAlignment="1" applyProtection="1">
      <alignment horizontal="center" vertical="top" wrapText="1"/>
      <protection locked="0"/>
    </xf>
    <xf numFmtId="0" fontId="0" fillId="0" borderId="4" xfId="0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2" fillId="0" borderId="3" xfId="0" applyFont="1" applyFill="1" applyBorder="1" applyAlignment="1" applyProtection="1">
      <alignment horizontal="center" vertical="top" wrapText="1"/>
      <protection locked="0"/>
    </xf>
    <xf numFmtId="0" fontId="5" fillId="0" borderId="4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2091017</xdr:colOff>
      <xdr:row>77</xdr:row>
      <xdr:rowOff>1004047</xdr:rowOff>
    </xdr:from>
    <xdr:to>
      <xdr:col>5</xdr:col>
      <xdr:colOff>749122</xdr:colOff>
      <xdr:row>77</xdr:row>
      <xdr:rowOff>1004047</xdr:rowOff>
    </xdr:to>
    <xdr:cxnSp macro="">
      <xdr:nvCxnSpPr>
        <xdr:cNvPr id="3" name="Прямая соединительная линия 2"/>
        <xdr:cNvCxnSpPr/>
      </xdr:nvCxnSpPr>
      <xdr:spPr>
        <a:xfrm>
          <a:off x="6069105" y="30453106"/>
          <a:ext cx="1504399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150467</xdr:colOff>
      <xdr:row>68</xdr:row>
      <xdr:rowOff>202683</xdr:rowOff>
    </xdr:from>
    <xdr:to>
      <xdr:col>6</xdr:col>
      <xdr:colOff>729580</xdr:colOff>
      <xdr:row>68</xdr:row>
      <xdr:rowOff>202683</xdr:rowOff>
    </xdr:to>
    <xdr:cxnSp macro="">
      <xdr:nvCxnSpPr>
        <xdr:cNvPr id="3" name="Прямая соединительная линия 2"/>
        <xdr:cNvCxnSpPr/>
      </xdr:nvCxnSpPr>
      <xdr:spPr>
        <a:xfrm>
          <a:off x="7049288" y="25552790"/>
          <a:ext cx="1504399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0"/>
  <sheetViews>
    <sheetView tabSelected="1" view="pageBreakPreview" zoomScale="85" zoomScaleNormal="85" zoomScaleSheetLayoutView="85" zoomScalePageLayoutView="70" workbookViewId="0">
      <pane ySplit="6" topLeftCell="A87" activePane="bottomLeft" state="frozen"/>
      <selection pane="bottomLeft" activeCell="E76" sqref="E76"/>
    </sheetView>
  </sheetViews>
  <sheetFormatPr defaultRowHeight="15.75" x14ac:dyDescent="0.25"/>
  <cols>
    <col min="1" max="1" width="6.7109375" style="63" customWidth="1"/>
    <col min="2" max="2" width="14.85546875" style="2" customWidth="1"/>
    <col min="3" max="3" width="38.140625" style="2" customWidth="1"/>
    <col min="4" max="4" width="31.42578125" style="2" customWidth="1"/>
    <col min="5" max="5" width="11.28515625" style="3" customWidth="1"/>
    <col min="6" max="6" width="11.42578125" style="3" customWidth="1"/>
    <col min="7" max="7" width="13.140625" style="3" customWidth="1"/>
    <col min="8" max="8" width="11.7109375" style="3" customWidth="1"/>
    <col min="9" max="9" width="11" style="3" customWidth="1"/>
    <col min="10" max="10" width="11.42578125" style="3" customWidth="1"/>
    <col min="11" max="11" width="12.140625" style="3" customWidth="1"/>
    <col min="12" max="12" width="12.7109375" style="3" customWidth="1"/>
    <col min="13" max="13" width="14.28515625" style="3" customWidth="1"/>
    <col min="14" max="16384" width="9.140625" style="2"/>
  </cols>
  <sheetData>
    <row r="1" spans="1:13" ht="27.75" customHeight="1" x14ac:dyDescent="0.25">
      <c r="I1" s="77" t="s">
        <v>44</v>
      </c>
      <c r="J1" s="77"/>
      <c r="K1" s="77"/>
      <c r="L1" s="77"/>
      <c r="M1" s="77"/>
    </row>
    <row r="2" spans="1:13" ht="26.25" customHeight="1" x14ac:dyDescent="0.25">
      <c r="I2" s="77" t="s">
        <v>44</v>
      </c>
      <c r="J2" s="77"/>
      <c r="K2" s="77"/>
      <c r="L2" s="77"/>
      <c r="M2" s="77"/>
    </row>
    <row r="3" spans="1:13" s="5" customFormat="1" ht="26.25" customHeight="1" x14ac:dyDescent="0.3">
      <c r="A3" s="64"/>
      <c r="E3" s="25"/>
      <c r="I3" s="78" t="s">
        <v>45</v>
      </c>
      <c r="J3" s="78"/>
      <c r="K3" s="78"/>
      <c r="L3" s="78"/>
      <c r="M3" s="78"/>
    </row>
    <row r="4" spans="1:13" s="5" customFormat="1" ht="43.5" customHeight="1" x14ac:dyDescent="0.25">
      <c r="A4" s="79" t="s">
        <v>88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</row>
    <row r="5" spans="1:13" ht="24.75" customHeight="1" x14ac:dyDescent="0.25">
      <c r="A5" s="73" t="s">
        <v>37</v>
      </c>
      <c r="B5" s="73" t="s">
        <v>0</v>
      </c>
      <c r="C5" s="73" t="s">
        <v>43</v>
      </c>
      <c r="D5" s="73" t="s">
        <v>1</v>
      </c>
      <c r="E5" s="82" t="s">
        <v>71</v>
      </c>
      <c r="F5" s="82"/>
      <c r="G5" s="82"/>
      <c r="H5" s="82"/>
      <c r="I5" s="82"/>
      <c r="J5" s="82"/>
      <c r="K5" s="82"/>
      <c r="L5" s="82"/>
      <c r="M5" s="82"/>
    </row>
    <row r="6" spans="1:13" ht="51" customHeight="1" x14ac:dyDescent="0.25">
      <c r="A6" s="73"/>
      <c r="B6" s="73"/>
      <c r="C6" s="73"/>
      <c r="D6" s="73"/>
      <c r="E6" s="61" t="s">
        <v>69</v>
      </c>
      <c r="F6" s="61" t="s">
        <v>93</v>
      </c>
      <c r="G6" s="61" t="s">
        <v>94</v>
      </c>
      <c r="H6" s="61" t="s">
        <v>32</v>
      </c>
      <c r="I6" s="61" t="s">
        <v>33</v>
      </c>
      <c r="J6" s="61" t="s">
        <v>34</v>
      </c>
      <c r="K6" s="61" t="s">
        <v>35</v>
      </c>
      <c r="L6" s="61" t="s">
        <v>36</v>
      </c>
      <c r="M6" s="61" t="s">
        <v>2</v>
      </c>
    </row>
    <row r="7" spans="1:13" ht="15.75" customHeight="1" x14ac:dyDescent="0.25">
      <c r="A7" s="73">
        <v>1</v>
      </c>
      <c r="B7" s="74" t="s">
        <v>97</v>
      </c>
      <c r="C7" s="73" t="s">
        <v>42</v>
      </c>
      <c r="D7" s="62" t="s">
        <v>3</v>
      </c>
      <c r="E7" s="38">
        <f>SUM(E8:E20)</f>
        <v>608191.47000000009</v>
      </c>
      <c r="F7" s="38">
        <f>SUM(F8:F20)</f>
        <v>227689.72</v>
      </c>
      <c r="G7" s="38">
        <f t="shared" ref="G7:L7" si="0">SUM(G8:G20)</f>
        <v>471613.91000000003</v>
      </c>
      <c r="H7" s="38">
        <f t="shared" si="0"/>
        <v>102467.9</v>
      </c>
      <c r="I7" s="38">
        <f t="shared" si="0"/>
        <v>347750.29000000004</v>
      </c>
      <c r="J7" s="38">
        <f t="shared" si="0"/>
        <v>887579.48999999987</v>
      </c>
      <c r="K7" s="38">
        <f t="shared" si="0"/>
        <v>931145.58999999985</v>
      </c>
      <c r="L7" s="38">
        <f t="shared" si="0"/>
        <v>966051.09</v>
      </c>
      <c r="M7" s="39">
        <f>SUM(E7:L7)</f>
        <v>4542489.46</v>
      </c>
    </row>
    <row r="8" spans="1:13" ht="36" customHeight="1" x14ac:dyDescent="0.25">
      <c r="A8" s="73"/>
      <c r="B8" s="74"/>
      <c r="C8" s="73"/>
      <c r="D8" s="62" t="s">
        <v>86</v>
      </c>
      <c r="E8" s="38">
        <f>E72+E73+E77+E32+E22+E74+E75+E76</f>
        <v>539506.42000000004</v>
      </c>
      <c r="F8" s="38">
        <f>F72+F73+F77+F32+F22+F74+F75+F76</f>
        <v>227689.72</v>
      </c>
      <c r="G8" s="38">
        <f t="shared" ref="G8:L8" si="1">G72+G73+G77+G32+G22+G74+G75+G76</f>
        <v>471613.91000000003</v>
      </c>
      <c r="H8" s="38">
        <f t="shared" si="1"/>
        <v>102467.9</v>
      </c>
      <c r="I8" s="38">
        <f t="shared" si="1"/>
        <v>347750.29000000004</v>
      </c>
      <c r="J8" s="38">
        <f t="shared" si="1"/>
        <v>817579.48999999987</v>
      </c>
      <c r="K8" s="38">
        <f t="shared" si="1"/>
        <v>861145.58999999985</v>
      </c>
      <c r="L8" s="38">
        <f t="shared" si="1"/>
        <v>896051.09</v>
      </c>
      <c r="M8" s="38">
        <f>SUM(E8:L8)</f>
        <v>4263804.41</v>
      </c>
    </row>
    <row r="9" spans="1:13" ht="52.5" customHeight="1" x14ac:dyDescent="0.25">
      <c r="A9" s="73"/>
      <c r="B9" s="74"/>
      <c r="C9" s="73"/>
      <c r="D9" s="62" t="s">
        <v>5</v>
      </c>
      <c r="E9" s="40">
        <f>E33</f>
        <v>818</v>
      </c>
      <c r="F9" s="24"/>
      <c r="G9" s="24"/>
      <c r="H9" s="24"/>
      <c r="I9" s="24"/>
      <c r="J9" s="24"/>
      <c r="K9" s="24"/>
      <c r="L9" s="24"/>
      <c r="M9" s="24">
        <f>SUM(E9:L9)</f>
        <v>818</v>
      </c>
    </row>
    <row r="10" spans="1:13" ht="31.5" customHeight="1" x14ac:dyDescent="0.25">
      <c r="A10" s="73"/>
      <c r="B10" s="74"/>
      <c r="C10" s="73"/>
      <c r="D10" s="62" t="s">
        <v>6</v>
      </c>
      <c r="E10" s="40">
        <f>E34</f>
        <v>15291.3</v>
      </c>
      <c r="F10" s="40"/>
      <c r="G10" s="40"/>
      <c r="H10" s="24"/>
      <c r="I10" s="24"/>
      <c r="J10" s="40"/>
      <c r="K10" s="40"/>
      <c r="L10" s="40"/>
      <c r="M10" s="24">
        <f t="shared" ref="M10:M27" si="2">SUM(E10:L10)</f>
        <v>15291.3</v>
      </c>
    </row>
    <row r="11" spans="1:13" ht="36.75" customHeight="1" x14ac:dyDescent="0.25">
      <c r="A11" s="73"/>
      <c r="B11" s="74"/>
      <c r="C11" s="73"/>
      <c r="D11" s="62" t="s">
        <v>7</v>
      </c>
      <c r="E11" s="40">
        <f>E35</f>
        <v>44496.01</v>
      </c>
      <c r="F11" s="40"/>
      <c r="G11" s="40"/>
      <c r="H11" s="24"/>
      <c r="I11" s="24"/>
      <c r="J11" s="24"/>
      <c r="K11" s="40"/>
      <c r="L11" s="40"/>
      <c r="M11" s="24">
        <f t="shared" si="2"/>
        <v>44496.01</v>
      </c>
    </row>
    <row r="12" spans="1:13" ht="36.75" customHeight="1" x14ac:dyDescent="0.25">
      <c r="A12" s="73"/>
      <c r="B12" s="74"/>
      <c r="C12" s="73"/>
      <c r="D12" s="62" t="s">
        <v>8</v>
      </c>
      <c r="E12" s="40">
        <f>E36</f>
        <v>365</v>
      </c>
      <c r="F12" s="40"/>
      <c r="G12" s="40"/>
      <c r="H12" s="24"/>
      <c r="I12" s="24"/>
      <c r="J12" s="40"/>
      <c r="K12" s="40"/>
      <c r="L12" s="40"/>
      <c r="M12" s="24">
        <f t="shared" si="2"/>
        <v>365</v>
      </c>
    </row>
    <row r="13" spans="1:13" ht="29.25" customHeight="1" x14ac:dyDescent="0.25">
      <c r="A13" s="73"/>
      <c r="B13" s="74"/>
      <c r="C13" s="73"/>
      <c r="D13" s="62" t="s">
        <v>9</v>
      </c>
      <c r="E13" s="40">
        <f>E37</f>
        <v>2528.8200000000002</v>
      </c>
      <c r="F13" s="40"/>
      <c r="G13" s="40"/>
      <c r="H13" s="24"/>
      <c r="I13" s="24"/>
      <c r="J13" s="40"/>
      <c r="K13" s="40"/>
      <c r="L13" s="40"/>
      <c r="M13" s="24">
        <f t="shared" si="2"/>
        <v>2528.8200000000002</v>
      </c>
    </row>
    <row r="14" spans="1:13" ht="32.25" customHeight="1" x14ac:dyDescent="0.25">
      <c r="A14" s="73"/>
      <c r="B14" s="74"/>
      <c r="C14" s="73"/>
      <c r="D14" s="62" t="s">
        <v>10</v>
      </c>
      <c r="E14" s="40">
        <f>E43</f>
        <v>400</v>
      </c>
      <c r="F14" s="40"/>
      <c r="G14" s="40"/>
      <c r="H14" s="24"/>
      <c r="I14" s="24"/>
      <c r="J14" s="40"/>
      <c r="K14" s="40"/>
      <c r="L14" s="40"/>
      <c r="M14" s="24">
        <f t="shared" si="2"/>
        <v>400</v>
      </c>
    </row>
    <row r="15" spans="1:13" ht="39" customHeight="1" x14ac:dyDescent="0.25">
      <c r="A15" s="73"/>
      <c r="B15" s="74"/>
      <c r="C15" s="73"/>
      <c r="D15" s="62" t="s">
        <v>11</v>
      </c>
      <c r="E15" s="40">
        <f>E38</f>
        <v>2720.92</v>
      </c>
      <c r="F15" s="40"/>
      <c r="G15" s="40"/>
      <c r="H15" s="24"/>
      <c r="I15" s="24"/>
      <c r="J15" s="40"/>
      <c r="K15" s="40"/>
      <c r="L15" s="40"/>
      <c r="M15" s="24">
        <f t="shared" si="2"/>
        <v>2720.92</v>
      </c>
    </row>
    <row r="16" spans="1:13" ht="38.25" customHeight="1" x14ac:dyDescent="0.25">
      <c r="A16" s="73"/>
      <c r="B16" s="74"/>
      <c r="C16" s="73"/>
      <c r="D16" s="62" t="s">
        <v>12</v>
      </c>
      <c r="E16" s="40">
        <f>E39</f>
        <v>260</v>
      </c>
      <c r="F16" s="40"/>
      <c r="G16" s="40"/>
      <c r="H16" s="24"/>
      <c r="I16" s="24"/>
      <c r="J16" s="40"/>
      <c r="K16" s="40"/>
      <c r="L16" s="40"/>
      <c r="M16" s="24">
        <f t="shared" si="2"/>
        <v>260</v>
      </c>
    </row>
    <row r="17" spans="1:13" ht="65.25" customHeight="1" x14ac:dyDescent="0.25">
      <c r="A17" s="73"/>
      <c r="B17" s="74"/>
      <c r="C17" s="73"/>
      <c r="D17" s="62" t="s">
        <v>13</v>
      </c>
      <c r="E17" s="40">
        <f>E40</f>
        <v>305</v>
      </c>
      <c r="F17" s="40"/>
      <c r="G17" s="40"/>
      <c r="H17" s="24"/>
      <c r="I17" s="24"/>
      <c r="J17" s="40"/>
      <c r="K17" s="40"/>
      <c r="L17" s="40"/>
      <c r="M17" s="24">
        <f t="shared" si="2"/>
        <v>305</v>
      </c>
    </row>
    <row r="18" spans="1:13" ht="52.5" customHeight="1" x14ac:dyDescent="0.25">
      <c r="A18" s="73"/>
      <c r="B18" s="74"/>
      <c r="C18" s="73"/>
      <c r="D18" s="62" t="s">
        <v>22</v>
      </c>
      <c r="E18" s="40">
        <f>E41</f>
        <v>1200</v>
      </c>
      <c r="F18" s="40"/>
      <c r="G18" s="40"/>
      <c r="H18" s="24"/>
      <c r="I18" s="24"/>
      <c r="J18" s="40"/>
      <c r="K18" s="40"/>
      <c r="L18" s="40"/>
      <c r="M18" s="24">
        <f t="shared" si="2"/>
        <v>1200</v>
      </c>
    </row>
    <row r="19" spans="1:13" ht="47.25" customHeight="1" x14ac:dyDescent="0.25">
      <c r="A19" s="73"/>
      <c r="B19" s="74"/>
      <c r="C19" s="73"/>
      <c r="D19" s="62" t="s">
        <v>15</v>
      </c>
      <c r="E19" s="40">
        <f>E42</f>
        <v>300</v>
      </c>
      <c r="F19" s="40"/>
      <c r="G19" s="40"/>
      <c r="H19" s="24"/>
      <c r="I19" s="24"/>
      <c r="J19" s="40"/>
      <c r="K19" s="40"/>
      <c r="L19" s="40"/>
      <c r="M19" s="24">
        <f t="shared" si="2"/>
        <v>300</v>
      </c>
    </row>
    <row r="20" spans="1:13" ht="22.5" customHeight="1" x14ac:dyDescent="0.25">
      <c r="A20" s="73"/>
      <c r="B20" s="74"/>
      <c r="C20" s="73"/>
      <c r="D20" s="62" t="s">
        <v>16</v>
      </c>
      <c r="E20" s="40"/>
      <c r="F20" s="24">
        <v>0</v>
      </c>
      <c r="G20" s="24">
        <v>0</v>
      </c>
      <c r="H20" s="24">
        <v>0</v>
      </c>
      <c r="I20" s="24"/>
      <c r="J20" s="24">
        <v>70000</v>
      </c>
      <c r="K20" s="24">
        <v>70000</v>
      </c>
      <c r="L20" s="24">
        <v>70000</v>
      </c>
      <c r="M20" s="24">
        <f t="shared" si="2"/>
        <v>210000</v>
      </c>
    </row>
    <row r="21" spans="1:13" ht="15.75" customHeight="1" x14ac:dyDescent="0.25">
      <c r="A21" s="73">
        <v>2</v>
      </c>
      <c r="B21" s="73" t="s">
        <v>38</v>
      </c>
      <c r="C21" s="74" t="s">
        <v>48</v>
      </c>
      <c r="D21" s="62" t="s">
        <v>3</v>
      </c>
      <c r="E21" s="38"/>
      <c r="F21" s="41">
        <f t="shared" ref="F21:I21" si="3">SUM(F22:F22)</f>
        <v>3308.5</v>
      </c>
      <c r="G21" s="41">
        <f t="shared" si="3"/>
        <v>2964.2</v>
      </c>
      <c r="H21" s="41">
        <f t="shared" si="3"/>
        <v>1260</v>
      </c>
      <c r="I21" s="41">
        <f t="shared" si="3"/>
        <v>2558.69</v>
      </c>
      <c r="J21" s="41">
        <f>SUM(J22:J23)</f>
        <v>74308.69</v>
      </c>
      <c r="K21" s="41">
        <f t="shared" ref="K21:M21" si="4">SUM(K22:K23)</f>
        <v>74358.69</v>
      </c>
      <c r="L21" s="41">
        <f t="shared" si="4"/>
        <v>74408.69</v>
      </c>
      <c r="M21" s="41">
        <f t="shared" si="4"/>
        <v>233167.46</v>
      </c>
    </row>
    <row r="22" spans="1:13" ht="46.5" customHeight="1" x14ac:dyDescent="0.25">
      <c r="A22" s="73"/>
      <c r="B22" s="73"/>
      <c r="C22" s="74"/>
      <c r="D22" s="62" t="s">
        <v>86</v>
      </c>
      <c r="E22" s="41"/>
      <c r="F22" s="41">
        <f>F24+F29</f>
        <v>3308.5</v>
      </c>
      <c r="G22" s="41">
        <f t="shared" ref="G22:M22" si="5">G24+G29</f>
        <v>2964.2</v>
      </c>
      <c r="H22" s="41">
        <f t="shared" si="5"/>
        <v>1260</v>
      </c>
      <c r="I22" s="41">
        <f t="shared" si="5"/>
        <v>2558.69</v>
      </c>
      <c r="J22" s="41">
        <f t="shared" si="5"/>
        <v>4308.6900000000005</v>
      </c>
      <c r="K22" s="41">
        <f t="shared" si="5"/>
        <v>4358.6900000000005</v>
      </c>
      <c r="L22" s="41">
        <f t="shared" si="5"/>
        <v>4408.6900000000005</v>
      </c>
      <c r="M22" s="41">
        <f t="shared" si="5"/>
        <v>23167.46</v>
      </c>
    </row>
    <row r="23" spans="1:13" ht="18" customHeight="1" x14ac:dyDescent="0.25">
      <c r="A23" s="73"/>
      <c r="B23" s="73"/>
      <c r="C23" s="74"/>
      <c r="D23" s="62" t="s">
        <v>16</v>
      </c>
      <c r="E23" s="41"/>
      <c r="F23" s="41"/>
      <c r="G23" s="41"/>
      <c r="H23" s="41"/>
      <c r="I23" s="41"/>
      <c r="J23" s="41">
        <f>J30</f>
        <v>70000</v>
      </c>
      <c r="K23" s="41">
        <f t="shared" ref="K23:M23" si="6">K30</f>
        <v>70000</v>
      </c>
      <c r="L23" s="41">
        <f t="shared" si="6"/>
        <v>70000</v>
      </c>
      <c r="M23" s="41">
        <f t="shared" si="6"/>
        <v>210000</v>
      </c>
    </row>
    <row r="24" spans="1:13" ht="30.75" customHeight="1" x14ac:dyDescent="0.25">
      <c r="A24" s="76" t="s">
        <v>40</v>
      </c>
      <c r="B24" s="80" t="s">
        <v>31</v>
      </c>
      <c r="C24" s="12" t="s">
        <v>72</v>
      </c>
      <c r="D24" s="35" t="s">
        <v>3</v>
      </c>
      <c r="E24" s="22"/>
      <c r="F24" s="22">
        <f t="shared" ref="F24:L24" si="7">SUM(F25:F27)</f>
        <v>3308.5</v>
      </c>
      <c r="G24" s="22">
        <f t="shared" si="7"/>
        <v>2964.2</v>
      </c>
      <c r="H24" s="22">
        <f t="shared" si="7"/>
        <v>1260</v>
      </c>
      <c r="I24" s="22">
        <f t="shared" si="7"/>
        <v>2558.69</v>
      </c>
      <c r="J24" s="22">
        <f t="shared" si="7"/>
        <v>3308.69</v>
      </c>
      <c r="K24" s="22">
        <f t="shared" si="7"/>
        <v>3358.69</v>
      </c>
      <c r="L24" s="22">
        <f t="shared" si="7"/>
        <v>3408.69</v>
      </c>
      <c r="M24" s="23">
        <f t="shared" si="2"/>
        <v>20167.46</v>
      </c>
    </row>
    <row r="25" spans="1:13" ht="81" customHeight="1" x14ac:dyDescent="0.25">
      <c r="A25" s="76"/>
      <c r="B25" s="80"/>
      <c r="C25" s="62" t="s">
        <v>79</v>
      </c>
      <c r="D25" s="62" t="s">
        <v>86</v>
      </c>
      <c r="E25" s="41"/>
      <c r="F25" s="42">
        <v>529.1</v>
      </c>
      <c r="G25" s="42">
        <v>270.60000000000002</v>
      </c>
      <c r="H25" s="42"/>
      <c r="I25" s="42"/>
      <c r="J25" s="42"/>
      <c r="K25" s="42"/>
      <c r="L25" s="42"/>
      <c r="M25" s="24">
        <f t="shared" si="2"/>
        <v>799.7</v>
      </c>
    </row>
    <row r="26" spans="1:13" ht="244.15" customHeight="1" x14ac:dyDescent="0.25">
      <c r="A26" s="76"/>
      <c r="B26" s="80"/>
      <c r="C26" s="13" t="s">
        <v>80</v>
      </c>
      <c r="D26" s="62" t="s">
        <v>86</v>
      </c>
      <c r="E26" s="41"/>
      <c r="F26" s="42">
        <v>2779.4</v>
      </c>
      <c r="G26" s="42">
        <v>2693.6</v>
      </c>
      <c r="H26" s="42">
        <v>1260</v>
      </c>
      <c r="I26" s="42">
        <v>2558.69</v>
      </c>
      <c r="J26" s="42">
        <v>2558.69</v>
      </c>
      <c r="K26" s="42">
        <v>2558.69</v>
      </c>
      <c r="L26" s="42">
        <v>2558.69</v>
      </c>
      <c r="M26" s="24">
        <f t="shared" si="2"/>
        <v>16967.760000000002</v>
      </c>
    </row>
    <row r="27" spans="1:13" ht="121.15" customHeight="1" x14ac:dyDescent="0.25">
      <c r="A27" s="76"/>
      <c r="B27" s="81"/>
      <c r="C27" s="13" t="s">
        <v>81</v>
      </c>
      <c r="D27" s="62" t="s">
        <v>91</v>
      </c>
      <c r="E27" s="41"/>
      <c r="F27" s="24">
        <v>0</v>
      </c>
      <c r="G27" s="24">
        <v>0</v>
      </c>
      <c r="H27" s="24"/>
      <c r="I27" s="24"/>
      <c r="J27" s="24">
        <v>750</v>
      </c>
      <c r="K27" s="24">
        <v>800</v>
      </c>
      <c r="L27" s="24">
        <v>850</v>
      </c>
      <c r="M27" s="24">
        <f t="shared" si="2"/>
        <v>2400</v>
      </c>
    </row>
    <row r="28" spans="1:13" ht="20.25" customHeight="1" x14ac:dyDescent="0.25">
      <c r="A28" s="76" t="s">
        <v>41</v>
      </c>
      <c r="B28" s="73" t="s">
        <v>31</v>
      </c>
      <c r="C28" s="74" t="s">
        <v>74</v>
      </c>
      <c r="D28" s="65" t="s">
        <v>3</v>
      </c>
      <c r="E28" s="41"/>
      <c r="F28" s="24">
        <f>F29+F30</f>
        <v>0</v>
      </c>
      <c r="G28" s="24">
        <f>G29+G30</f>
        <v>0</v>
      </c>
      <c r="H28" s="24">
        <f t="shared" ref="H28:M28" si="8">H29+H30</f>
        <v>0</v>
      </c>
      <c r="I28" s="24">
        <f t="shared" si="8"/>
        <v>0</v>
      </c>
      <c r="J28" s="24">
        <f t="shared" si="8"/>
        <v>71000</v>
      </c>
      <c r="K28" s="24">
        <f t="shared" si="8"/>
        <v>71000</v>
      </c>
      <c r="L28" s="24">
        <f t="shared" si="8"/>
        <v>71000</v>
      </c>
      <c r="M28" s="24">
        <f t="shared" si="8"/>
        <v>213000</v>
      </c>
    </row>
    <row r="29" spans="1:13" ht="51.75" customHeight="1" x14ac:dyDescent="0.25">
      <c r="A29" s="76"/>
      <c r="B29" s="73"/>
      <c r="C29" s="74"/>
      <c r="D29" s="13" t="s">
        <v>86</v>
      </c>
      <c r="E29" s="41"/>
      <c r="F29" s="24"/>
      <c r="G29" s="24"/>
      <c r="H29" s="24"/>
      <c r="I29" s="24"/>
      <c r="J29" s="24">
        <v>1000</v>
      </c>
      <c r="K29" s="24">
        <v>1000</v>
      </c>
      <c r="L29" s="24">
        <v>1000</v>
      </c>
      <c r="M29" s="24">
        <f t="shared" ref="M29:M77" si="9">SUM(E29:L29)</f>
        <v>3000</v>
      </c>
    </row>
    <row r="30" spans="1:13" ht="49.5" customHeight="1" x14ac:dyDescent="0.25">
      <c r="A30" s="76"/>
      <c r="B30" s="73"/>
      <c r="C30" s="74"/>
      <c r="D30" s="36" t="s">
        <v>16</v>
      </c>
      <c r="E30" s="41"/>
      <c r="F30" s="24"/>
      <c r="G30" s="24"/>
      <c r="H30" s="24"/>
      <c r="I30" s="24"/>
      <c r="J30" s="24">
        <v>70000</v>
      </c>
      <c r="K30" s="24">
        <v>70000</v>
      </c>
      <c r="L30" s="24">
        <v>70000</v>
      </c>
      <c r="M30" s="24">
        <f t="shared" si="9"/>
        <v>210000</v>
      </c>
    </row>
    <row r="31" spans="1:13" ht="16.5" customHeight="1" x14ac:dyDescent="0.25">
      <c r="A31" s="83">
        <v>3</v>
      </c>
      <c r="B31" s="73" t="s">
        <v>26</v>
      </c>
      <c r="C31" s="73" t="s">
        <v>47</v>
      </c>
      <c r="D31" s="62" t="s">
        <v>3</v>
      </c>
      <c r="E31" s="40">
        <f>SUM(E32:E43)</f>
        <v>82688.95</v>
      </c>
      <c r="F31" s="40">
        <f t="shared" ref="F31:L31" si="10">SUM(F32:F42)</f>
        <v>0</v>
      </c>
      <c r="G31" s="40">
        <f t="shared" si="10"/>
        <v>0</v>
      </c>
      <c r="H31" s="40">
        <f t="shared" si="10"/>
        <v>0</v>
      </c>
      <c r="I31" s="40">
        <f t="shared" si="10"/>
        <v>0</v>
      </c>
      <c r="J31" s="40">
        <f t="shared" si="10"/>
        <v>0</v>
      </c>
      <c r="K31" s="40">
        <f t="shared" si="10"/>
        <v>0</v>
      </c>
      <c r="L31" s="40">
        <f t="shared" si="10"/>
        <v>0</v>
      </c>
      <c r="M31" s="24">
        <f t="shared" si="9"/>
        <v>82688.95</v>
      </c>
    </row>
    <row r="32" spans="1:13" ht="47.25" customHeight="1" x14ac:dyDescent="0.25">
      <c r="A32" s="83"/>
      <c r="B32" s="73"/>
      <c r="C32" s="73"/>
      <c r="D32" s="62" t="s">
        <v>4</v>
      </c>
      <c r="E32" s="24">
        <v>14003.9</v>
      </c>
      <c r="F32" s="24"/>
      <c r="G32" s="24"/>
      <c r="H32" s="24"/>
      <c r="I32" s="24"/>
      <c r="J32" s="24"/>
      <c r="K32" s="24"/>
      <c r="L32" s="24"/>
      <c r="M32" s="24">
        <f t="shared" si="9"/>
        <v>14003.9</v>
      </c>
    </row>
    <row r="33" spans="1:13" ht="55.5" customHeight="1" x14ac:dyDescent="0.25">
      <c r="A33" s="83"/>
      <c r="B33" s="73"/>
      <c r="C33" s="73"/>
      <c r="D33" s="62" t="s">
        <v>5</v>
      </c>
      <c r="E33" s="24">
        <v>818</v>
      </c>
      <c r="F33" s="24"/>
      <c r="G33" s="24"/>
      <c r="H33" s="24"/>
      <c r="I33" s="24"/>
      <c r="J33" s="24"/>
      <c r="K33" s="24"/>
      <c r="L33" s="24"/>
      <c r="M33" s="24">
        <f t="shared" si="9"/>
        <v>818</v>
      </c>
    </row>
    <row r="34" spans="1:13" ht="31.5" customHeight="1" x14ac:dyDescent="0.25">
      <c r="A34" s="83"/>
      <c r="B34" s="73"/>
      <c r="C34" s="73"/>
      <c r="D34" s="62" t="s">
        <v>6</v>
      </c>
      <c r="E34" s="43">
        <v>15291.3</v>
      </c>
      <c r="F34" s="43"/>
      <c r="G34" s="43"/>
      <c r="H34" s="24"/>
      <c r="I34" s="24"/>
      <c r="J34" s="43"/>
      <c r="K34" s="43"/>
      <c r="L34" s="43"/>
      <c r="M34" s="24">
        <f t="shared" si="9"/>
        <v>15291.3</v>
      </c>
    </row>
    <row r="35" spans="1:13" ht="36" customHeight="1" x14ac:dyDescent="0.25">
      <c r="A35" s="83"/>
      <c r="B35" s="73"/>
      <c r="C35" s="73"/>
      <c r="D35" s="62" t="s">
        <v>7</v>
      </c>
      <c r="E35" s="43">
        <v>44496.01</v>
      </c>
      <c r="F35" s="43"/>
      <c r="G35" s="43"/>
      <c r="H35" s="24"/>
      <c r="I35" s="24"/>
      <c r="J35" s="24"/>
      <c r="K35" s="43"/>
      <c r="L35" s="43"/>
      <c r="M35" s="24">
        <f t="shared" si="9"/>
        <v>44496.01</v>
      </c>
    </row>
    <row r="36" spans="1:13" ht="36.75" customHeight="1" x14ac:dyDescent="0.25">
      <c r="A36" s="83"/>
      <c r="B36" s="73"/>
      <c r="C36" s="73"/>
      <c r="D36" s="62" t="s">
        <v>8</v>
      </c>
      <c r="E36" s="43">
        <v>365</v>
      </c>
      <c r="F36" s="43"/>
      <c r="G36" s="43"/>
      <c r="H36" s="24"/>
      <c r="I36" s="24"/>
      <c r="J36" s="43"/>
      <c r="K36" s="43"/>
      <c r="L36" s="43"/>
      <c r="M36" s="24">
        <f t="shared" si="9"/>
        <v>365</v>
      </c>
    </row>
    <row r="37" spans="1:13" ht="33" customHeight="1" x14ac:dyDescent="0.25">
      <c r="A37" s="83"/>
      <c r="B37" s="73"/>
      <c r="C37" s="73"/>
      <c r="D37" s="62" t="s">
        <v>9</v>
      </c>
      <c r="E37" s="43">
        <v>2528.8200000000002</v>
      </c>
      <c r="F37" s="43"/>
      <c r="G37" s="43"/>
      <c r="H37" s="24"/>
      <c r="I37" s="24"/>
      <c r="J37" s="43"/>
      <c r="K37" s="43"/>
      <c r="L37" s="43"/>
      <c r="M37" s="24">
        <f t="shared" si="9"/>
        <v>2528.8200000000002</v>
      </c>
    </row>
    <row r="38" spans="1:13" ht="34.5" customHeight="1" x14ac:dyDescent="0.25">
      <c r="A38" s="83"/>
      <c r="B38" s="73"/>
      <c r="C38" s="73"/>
      <c r="D38" s="62" t="s">
        <v>11</v>
      </c>
      <c r="E38" s="43">
        <v>2720.92</v>
      </c>
      <c r="F38" s="43"/>
      <c r="G38" s="43"/>
      <c r="H38" s="24"/>
      <c r="I38" s="24"/>
      <c r="J38" s="43"/>
      <c r="K38" s="43"/>
      <c r="L38" s="43"/>
      <c r="M38" s="24">
        <f t="shared" si="9"/>
        <v>2720.92</v>
      </c>
    </row>
    <row r="39" spans="1:13" ht="37.5" customHeight="1" x14ac:dyDescent="0.25">
      <c r="A39" s="83"/>
      <c r="B39" s="73"/>
      <c r="C39" s="73"/>
      <c r="D39" s="62" t="s">
        <v>12</v>
      </c>
      <c r="E39" s="43">
        <v>260</v>
      </c>
      <c r="F39" s="43"/>
      <c r="G39" s="43"/>
      <c r="H39" s="24"/>
      <c r="I39" s="24"/>
      <c r="J39" s="43"/>
      <c r="K39" s="43"/>
      <c r="L39" s="43"/>
      <c r="M39" s="24">
        <f t="shared" si="9"/>
        <v>260</v>
      </c>
    </row>
    <row r="40" spans="1:13" ht="79.5" customHeight="1" x14ac:dyDescent="0.25">
      <c r="A40" s="83"/>
      <c r="B40" s="73"/>
      <c r="C40" s="73"/>
      <c r="D40" s="62" t="s">
        <v>13</v>
      </c>
      <c r="E40" s="43">
        <v>305</v>
      </c>
      <c r="F40" s="43"/>
      <c r="G40" s="43"/>
      <c r="H40" s="24"/>
      <c r="I40" s="24"/>
      <c r="J40" s="43"/>
      <c r="K40" s="43"/>
      <c r="L40" s="43"/>
      <c r="M40" s="24">
        <f t="shared" si="9"/>
        <v>305</v>
      </c>
    </row>
    <row r="41" spans="1:13" ht="53.25" customHeight="1" x14ac:dyDescent="0.25">
      <c r="A41" s="83"/>
      <c r="B41" s="73"/>
      <c r="C41" s="73"/>
      <c r="D41" s="62" t="s">
        <v>14</v>
      </c>
      <c r="E41" s="43">
        <v>1200</v>
      </c>
      <c r="F41" s="43"/>
      <c r="G41" s="43"/>
      <c r="H41" s="24"/>
      <c r="I41" s="24"/>
      <c r="J41" s="43"/>
      <c r="K41" s="43"/>
      <c r="L41" s="43"/>
      <c r="M41" s="24">
        <f t="shared" si="9"/>
        <v>1200</v>
      </c>
    </row>
    <row r="42" spans="1:13" ht="53.25" customHeight="1" x14ac:dyDescent="0.25">
      <c r="A42" s="83"/>
      <c r="B42" s="73"/>
      <c r="C42" s="73"/>
      <c r="D42" s="62" t="s">
        <v>15</v>
      </c>
      <c r="E42" s="24">
        <v>300</v>
      </c>
      <c r="F42" s="24"/>
      <c r="G42" s="24"/>
      <c r="H42" s="24"/>
      <c r="I42" s="24"/>
      <c r="J42" s="24"/>
      <c r="K42" s="24"/>
      <c r="L42" s="24"/>
      <c r="M42" s="24">
        <f t="shared" si="9"/>
        <v>300</v>
      </c>
    </row>
    <row r="43" spans="1:13" ht="38.25" customHeight="1" x14ac:dyDescent="0.25">
      <c r="A43" s="83"/>
      <c r="B43" s="73"/>
      <c r="C43" s="73"/>
      <c r="D43" s="62" t="s">
        <v>10</v>
      </c>
      <c r="E43" s="24">
        <v>400</v>
      </c>
      <c r="F43" s="24"/>
      <c r="G43" s="24"/>
      <c r="H43" s="24"/>
      <c r="I43" s="24"/>
      <c r="J43" s="24"/>
      <c r="K43" s="24"/>
      <c r="L43" s="24"/>
      <c r="M43" s="24">
        <f t="shared" si="9"/>
        <v>400</v>
      </c>
    </row>
    <row r="44" spans="1:13" ht="33" hidden="1" customHeight="1" x14ac:dyDescent="0.25">
      <c r="A44" s="66"/>
      <c r="B44" s="62"/>
      <c r="C44" s="12" t="s">
        <v>17</v>
      </c>
      <c r="D44" s="67" t="s">
        <v>3</v>
      </c>
      <c r="E44" s="41">
        <f>SUM(E45:E46)</f>
        <v>3348.6000000000004</v>
      </c>
      <c r="F44" s="41"/>
      <c r="G44" s="41"/>
      <c r="H44" s="41"/>
      <c r="I44" s="41"/>
      <c r="J44" s="41"/>
      <c r="K44" s="41"/>
      <c r="L44" s="41"/>
      <c r="M44" s="24">
        <f t="shared" si="9"/>
        <v>3348.6000000000004</v>
      </c>
    </row>
    <row r="45" spans="1:13" ht="94.5" hidden="1" customHeight="1" x14ac:dyDescent="0.25">
      <c r="A45" s="66"/>
      <c r="B45" s="62"/>
      <c r="C45" s="36" t="s">
        <v>18</v>
      </c>
      <c r="D45" s="62" t="s">
        <v>4</v>
      </c>
      <c r="E45" s="40">
        <v>524.79999999999995</v>
      </c>
      <c r="F45" s="24"/>
      <c r="G45" s="24"/>
      <c r="H45" s="24"/>
      <c r="I45" s="24"/>
      <c r="J45" s="24"/>
      <c r="K45" s="24"/>
      <c r="L45" s="24"/>
      <c r="M45" s="24">
        <f t="shared" si="9"/>
        <v>524.79999999999995</v>
      </c>
    </row>
    <row r="46" spans="1:13" ht="231.75" hidden="1" customHeight="1" x14ac:dyDescent="0.25">
      <c r="A46" s="66"/>
      <c r="B46" s="62"/>
      <c r="C46" s="68" t="s">
        <v>19</v>
      </c>
      <c r="D46" s="62" t="s">
        <v>4</v>
      </c>
      <c r="E46" s="40">
        <v>2823.8</v>
      </c>
      <c r="F46" s="24"/>
      <c r="G46" s="24"/>
      <c r="H46" s="24"/>
      <c r="I46" s="24"/>
      <c r="J46" s="24"/>
      <c r="K46" s="24"/>
      <c r="L46" s="24"/>
      <c r="M46" s="24">
        <f t="shared" si="9"/>
        <v>2823.8</v>
      </c>
    </row>
    <row r="47" spans="1:13" ht="33.75" hidden="1" customHeight="1" x14ac:dyDescent="0.25">
      <c r="A47" s="66"/>
      <c r="B47" s="62"/>
      <c r="C47" s="69" t="s">
        <v>20</v>
      </c>
      <c r="D47" s="70" t="s">
        <v>3</v>
      </c>
      <c r="E47" s="24">
        <f>E48+E55+E59</f>
        <v>70000</v>
      </c>
      <c r="F47" s="24"/>
      <c r="G47" s="24"/>
      <c r="H47" s="24"/>
      <c r="I47" s="24"/>
      <c r="J47" s="24"/>
      <c r="K47" s="24"/>
      <c r="L47" s="24"/>
      <c r="M47" s="24">
        <f t="shared" si="9"/>
        <v>70000</v>
      </c>
    </row>
    <row r="48" spans="1:13" ht="16.5" hidden="1" customHeight="1" x14ac:dyDescent="0.25">
      <c r="A48" s="66"/>
      <c r="B48" s="62"/>
      <c r="C48" s="74" t="s">
        <v>21</v>
      </c>
      <c r="D48" s="70" t="s">
        <v>3</v>
      </c>
      <c r="E48" s="24">
        <v>2915.5</v>
      </c>
      <c r="F48" s="24"/>
      <c r="G48" s="24"/>
      <c r="H48" s="24"/>
      <c r="I48" s="24"/>
      <c r="J48" s="24"/>
      <c r="K48" s="24"/>
      <c r="L48" s="24"/>
      <c r="M48" s="24">
        <f t="shared" si="9"/>
        <v>2915.5</v>
      </c>
    </row>
    <row r="49" spans="1:13" ht="36.75" hidden="1" customHeight="1" x14ac:dyDescent="0.25">
      <c r="A49" s="66"/>
      <c r="B49" s="62"/>
      <c r="C49" s="74"/>
      <c r="D49" s="71" t="s">
        <v>7</v>
      </c>
      <c r="E49" s="24">
        <v>570</v>
      </c>
      <c r="F49" s="24"/>
      <c r="G49" s="24"/>
      <c r="H49" s="24"/>
      <c r="I49" s="24"/>
      <c r="J49" s="24"/>
      <c r="K49" s="24"/>
      <c r="L49" s="24"/>
      <c r="M49" s="24">
        <f t="shared" si="9"/>
        <v>570</v>
      </c>
    </row>
    <row r="50" spans="1:13" ht="36.75" hidden="1" customHeight="1" x14ac:dyDescent="0.25">
      <c r="A50" s="66"/>
      <c r="B50" s="62"/>
      <c r="C50" s="74"/>
      <c r="D50" s="71" t="s">
        <v>12</v>
      </c>
      <c r="E50" s="24">
        <v>234</v>
      </c>
      <c r="F50" s="24"/>
      <c r="G50" s="24"/>
      <c r="H50" s="24"/>
      <c r="I50" s="24"/>
      <c r="J50" s="24"/>
      <c r="K50" s="24"/>
      <c r="L50" s="24"/>
      <c r="M50" s="24">
        <f t="shared" si="9"/>
        <v>234</v>
      </c>
    </row>
    <row r="51" spans="1:13" ht="84.75" hidden="1" customHeight="1" x14ac:dyDescent="0.25">
      <c r="A51" s="66"/>
      <c r="B51" s="62"/>
      <c r="C51" s="62"/>
      <c r="D51" s="71" t="s">
        <v>13</v>
      </c>
      <c r="E51" s="24">
        <v>45</v>
      </c>
      <c r="F51" s="24"/>
      <c r="G51" s="24"/>
      <c r="H51" s="24"/>
      <c r="I51" s="24"/>
      <c r="J51" s="24"/>
      <c r="K51" s="24"/>
      <c r="L51" s="24"/>
      <c r="M51" s="24">
        <f t="shared" si="9"/>
        <v>45</v>
      </c>
    </row>
    <row r="52" spans="1:13" ht="51.75" hidden="1" customHeight="1" x14ac:dyDescent="0.25">
      <c r="A52" s="66"/>
      <c r="B52" s="62"/>
      <c r="C52" s="62"/>
      <c r="D52" s="71" t="s">
        <v>22</v>
      </c>
      <c r="E52" s="24">
        <v>1200</v>
      </c>
      <c r="F52" s="24"/>
      <c r="G52" s="24"/>
      <c r="H52" s="24"/>
      <c r="I52" s="24"/>
      <c r="J52" s="24"/>
      <c r="K52" s="24"/>
      <c r="L52" s="24"/>
      <c r="M52" s="24">
        <f t="shared" si="9"/>
        <v>1200</v>
      </c>
    </row>
    <row r="53" spans="1:13" ht="54" hidden="1" customHeight="1" x14ac:dyDescent="0.25">
      <c r="A53" s="66"/>
      <c r="B53" s="62"/>
      <c r="C53" s="62"/>
      <c r="D53" s="71" t="s">
        <v>5</v>
      </c>
      <c r="E53" s="24">
        <v>818</v>
      </c>
      <c r="F53" s="24"/>
      <c r="G53" s="24"/>
      <c r="H53" s="24"/>
      <c r="I53" s="24"/>
      <c r="J53" s="24"/>
      <c r="K53" s="24"/>
      <c r="L53" s="24"/>
      <c r="M53" s="24">
        <f t="shared" si="9"/>
        <v>818</v>
      </c>
    </row>
    <row r="54" spans="1:13" ht="52.5" hidden="1" customHeight="1" x14ac:dyDescent="0.25">
      <c r="A54" s="66"/>
      <c r="B54" s="62"/>
      <c r="C54" s="62"/>
      <c r="D54" s="71" t="s">
        <v>15</v>
      </c>
      <c r="E54" s="24">
        <v>48.5</v>
      </c>
      <c r="F54" s="24"/>
      <c r="G54" s="24"/>
      <c r="H54" s="24"/>
      <c r="I54" s="24"/>
      <c r="J54" s="24"/>
      <c r="K54" s="24"/>
      <c r="L54" s="24"/>
      <c r="M54" s="24">
        <f t="shared" si="9"/>
        <v>48.5</v>
      </c>
    </row>
    <row r="55" spans="1:13" ht="16.5" hidden="1" customHeight="1" x14ac:dyDescent="0.25">
      <c r="A55" s="66"/>
      <c r="B55" s="62"/>
      <c r="C55" s="74" t="s">
        <v>23</v>
      </c>
      <c r="D55" s="72" t="s">
        <v>3</v>
      </c>
      <c r="E55" s="24">
        <v>9461</v>
      </c>
      <c r="F55" s="24"/>
      <c r="G55" s="24"/>
      <c r="H55" s="24"/>
      <c r="I55" s="24"/>
      <c r="J55" s="24"/>
      <c r="K55" s="24"/>
      <c r="L55" s="24"/>
      <c r="M55" s="24">
        <f t="shared" si="9"/>
        <v>9461</v>
      </c>
    </row>
    <row r="56" spans="1:13" ht="32.25" hidden="1" customHeight="1" x14ac:dyDescent="0.25">
      <c r="A56" s="66"/>
      <c r="B56" s="62"/>
      <c r="C56" s="74"/>
      <c r="D56" s="71" t="s">
        <v>6</v>
      </c>
      <c r="E56" s="24">
        <v>903.5</v>
      </c>
      <c r="F56" s="24"/>
      <c r="G56" s="24"/>
      <c r="H56" s="24"/>
      <c r="I56" s="24"/>
      <c r="J56" s="24"/>
      <c r="K56" s="24"/>
      <c r="L56" s="24"/>
      <c r="M56" s="24">
        <f t="shared" si="9"/>
        <v>903.5</v>
      </c>
    </row>
    <row r="57" spans="1:13" ht="81.75" hidden="1" customHeight="1" x14ac:dyDescent="0.25">
      <c r="A57" s="66"/>
      <c r="B57" s="62"/>
      <c r="C57" s="62"/>
      <c r="D57" s="71" t="s">
        <v>13</v>
      </c>
      <c r="E57" s="24">
        <v>45</v>
      </c>
      <c r="F57" s="24"/>
      <c r="G57" s="24"/>
      <c r="H57" s="24"/>
      <c r="I57" s="24"/>
      <c r="J57" s="24"/>
      <c r="K57" s="24"/>
      <c r="L57" s="24"/>
      <c r="M57" s="24">
        <f t="shared" si="9"/>
        <v>45</v>
      </c>
    </row>
    <row r="58" spans="1:13" ht="37.5" hidden="1" customHeight="1" x14ac:dyDescent="0.25">
      <c r="A58" s="66"/>
      <c r="B58" s="62"/>
      <c r="C58" s="62"/>
      <c r="D58" s="71" t="s">
        <v>7</v>
      </c>
      <c r="E58" s="24">
        <v>8512.5</v>
      </c>
      <c r="F58" s="24"/>
      <c r="G58" s="24"/>
      <c r="H58" s="24"/>
      <c r="I58" s="24"/>
      <c r="J58" s="24"/>
      <c r="K58" s="24"/>
      <c r="L58" s="24"/>
      <c r="M58" s="24">
        <f t="shared" si="9"/>
        <v>8512.5</v>
      </c>
    </row>
    <row r="59" spans="1:13" ht="16.5" hidden="1" customHeight="1" x14ac:dyDescent="0.25">
      <c r="A59" s="66"/>
      <c r="B59" s="62"/>
      <c r="C59" s="74" t="s">
        <v>24</v>
      </c>
      <c r="D59" s="71" t="s">
        <v>3</v>
      </c>
      <c r="E59" s="24">
        <v>57623.5</v>
      </c>
      <c r="F59" s="24"/>
      <c r="G59" s="24"/>
      <c r="H59" s="24"/>
      <c r="I59" s="24"/>
      <c r="J59" s="24"/>
      <c r="K59" s="24"/>
      <c r="L59" s="24"/>
      <c r="M59" s="24">
        <f t="shared" si="9"/>
        <v>57623.5</v>
      </c>
    </row>
    <row r="60" spans="1:13" ht="31.5" hidden="1" customHeight="1" x14ac:dyDescent="0.25">
      <c r="A60" s="66"/>
      <c r="B60" s="62"/>
      <c r="C60" s="74"/>
      <c r="D60" s="71" t="s">
        <v>16</v>
      </c>
      <c r="E60" s="24">
        <v>57623.5</v>
      </c>
      <c r="F60" s="24"/>
      <c r="G60" s="24"/>
      <c r="H60" s="24"/>
      <c r="I60" s="24"/>
      <c r="J60" s="24"/>
      <c r="K60" s="24"/>
      <c r="L60" s="24"/>
      <c r="M60" s="24">
        <f t="shared" si="9"/>
        <v>57623.5</v>
      </c>
    </row>
    <row r="61" spans="1:13" ht="47.25" hidden="1" customHeight="1" x14ac:dyDescent="0.25">
      <c r="A61" s="66"/>
      <c r="B61" s="62"/>
      <c r="C61" s="74"/>
      <c r="D61" s="71" t="s">
        <v>86</v>
      </c>
      <c r="E61" s="24">
        <v>655.29999999999995</v>
      </c>
      <c r="F61" s="24"/>
      <c r="G61" s="24"/>
      <c r="H61" s="24"/>
      <c r="I61" s="24"/>
      <c r="J61" s="24"/>
      <c r="K61" s="24"/>
      <c r="L61" s="24"/>
      <c r="M61" s="24">
        <f t="shared" si="9"/>
        <v>655.29999999999995</v>
      </c>
    </row>
    <row r="62" spans="1:13" ht="36" hidden="1" customHeight="1" x14ac:dyDescent="0.25">
      <c r="A62" s="66"/>
      <c r="B62" s="62"/>
      <c r="C62" s="62"/>
      <c r="D62" s="71" t="s">
        <v>10</v>
      </c>
      <c r="E62" s="24">
        <v>2655.2</v>
      </c>
      <c r="F62" s="24"/>
      <c r="G62" s="24"/>
      <c r="H62" s="24"/>
      <c r="I62" s="24"/>
      <c r="J62" s="24"/>
      <c r="K62" s="24"/>
      <c r="L62" s="24"/>
      <c r="M62" s="24">
        <f t="shared" si="9"/>
        <v>2655.2</v>
      </c>
    </row>
    <row r="63" spans="1:13" ht="37.5" hidden="1" customHeight="1" x14ac:dyDescent="0.25">
      <c r="A63" s="66"/>
      <c r="B63" s="62"/>
      <c r="C63" s="62"/>
      <c r="D63" s="71" t="s">
        <v>12</v>
      </c>
      <c r="E63" s="24">
        <v>26</v>
      </c>
      <c r="F63" s="24"/>
      <c r="G63" s="24"/>
      <c r="H63" s="24"/>
      <c r="I63" s="24"/>
      <c r="J63" s="24"/>
      <c r="K63" s="24"/>
      <c r="L63" s="24"/>
      <c r="M63" s="24">
        <f t="shared" si="9"/>
        <v>26</v>
      </c>
    </row>
    <row r="64" spans="1:13" ht="36.75" hidden="1" customHeight="1" x14ac:dyDescent="0.25">
      <c r="A64" s="66"/>
      <c r="B64" s="62"/>
      <c r="C64" s="62"/>
      <c r="D64" s="71" t="s">
        <v>6</v>
      </c>
      <c r="E64" s="24">
        <v>14387.8</v>
      </c>
      <c r="F64" s="24"/>
      <c r="G64" s="24"/>
      <c r="H64" s="24"/>
      <c r="I64" s="24"/>
      <c r="J64" s="24"/>
      <c r="K64" s="24"/>
      <c r="L64" s="24"/>
      <c r="M64" s="24">
        <f t="shared" si="9"/>
        <v>14387.8</v>
      </c>
    </row>
    <row r="65" spans="1:13" ht="54" hidden="1" customHeight="1" x14ac:dyDescent="0.25">
      <c r="A65" s="66"/>
      <c r="B65" s="62"/>
      <c r="C65" s="62"/>
      <c r="D65" s="71" t="s">
        <v>15</v>
      </c>
      <c r="E65" s="24">
        <v>251.5</v>
      </c>
      <c r="F65" s="24"/>
      <c r="G65" s="24"/>
      <c r="H65" s="24"/>
      <c r="I65" s="24"/>
      <c r="J65" s="24"/>
      <c r="K65" s="24"/>
      <c r="L65" s="24"/>
      <c r="M65" s="24">
        <f t="shared" si="9"/>
        <v>251.5</v>
      </c>
    </row>
    <row r="66" spans="1:13" ht="87.75" hidden="1" customHeight="1" x14ac:dyDescent="0.25">
      <c r="A66" s="66"/>
      <c r="B66" s="62"/>
      <c r="C66" s="62"/>
      <c r="D66" s="71" t="s">
        <v>13</v>
      </c>
      <c r="E66" s="24">
        <v>260</v>
      </c>
      <c r="F66" s="24"/>
      <c r="G66" s="24"/>
      <c r="H66" s="24"/>
      <c r="I66" s="24"/>
      <c r="J66" s="24"/>
      <c r="K66" s="24"/>
      <c r="L66" s="24"/>
      <c r="M66" s="24">
        <f t="shared" si="9"/>
        <v>260</v>
      </c>
    </row>
    <row r="67" spans="1:13" ht="31.5" hidden="1" customHeight="1" x14ac:dyDescent="0.25">
      <c r="A67" s="66"/>
      <c r="B67" s="62"/>
      <c r="C67" s="62"/>
      <c r="D67" s="71" t="s">
        <v>9</v>
      </c>
      <c r="E67" s="24">
        <v>2563.6</v>
      </c>
      <c r="F67" s="24"/>
      <c r="G67" s="24"/>
      <c r="H67" s="24"/>
      <c r="I67" s="24"/>
      <c r="J67" s="24"/>
      <c r="K67" s="24"/>
      <c r="L67" s="24"/>
      <c r="M67" s="24">
        <f t="shared" si="9"/>
        <v>2563.6</v>
      </c>
    </row>
    <row r="68" spans="1:13" ht="47.25" hidden="1" customHeight="1" x14ac:dyDescent="0.25">
      <c r="A68" s="66"/>
      <c r="B68" s="62"/>
      <c r="C68" s="62"/>
      <c r="D68" s="71" t="s">
        <v>8</v>
      </c>
      <c r="E68" s="24">
        <v>365</v>
      </c>
      <c r="F68" s="24"/>
      <c r="G68" s="24"/>
      <c r="H68" s="24"/>
      <c r="I68" s="24"/>
      <c r="J68" s="24"/>
      <c r="K68" s="24"/>
      <c r="L68" s="24"/>
      <c r="M68" s="24">
        <f t="shared" si="9"/>
        <v>365</v>
      </c>
    </row>
    <row r="69" spans="1:13" ht="47.25" hidden="1" customHeight="1" x14ac:dyDescent="0.25">
      <c r="A69" s="66"/>
      <c r="B69" s="62"/>
      <c r="C69" s="62"/>
      <c r="D69" s="71" t="s">
        <v>11</v>
      </c>
      <c r="E69" s="24">
        <v>2721</v>
      </c>
      <c r="F69" s="24"/>
      <c r="G69" s="24"/>
      <c r="H69" s="24"/>
      <c r="I69" s="24"/>
      <c r="J69" s="24"/>
      <c r="K69" s="24"/>
      <c r="L69" s="24"/>
      <c r="M69" s="24">
        <f t="shared" si="9"/>
        <v>2721</v>
      </c>
    </row>
    <row r="70" spans="1:13" ht="47.25" hidden="1" customHeight="1" x14ac:dyDescent="0.25">
      <c r="A70" s="66"/>
      <c r="B70" s="62"/>
      <c r="C70" s="62"/>
      <c r="D70" s="71" t="s">
        <v>7</v>
      </c>
      <c r="E70" s="24">
        <v>33738.1</v>
      </c>
      <c r="F70" s="24"/>
      <c r="G70" s="24"/>
      <c r="H70" s="24"/>
      <c r="I70" s="24"/>
      <c r="J70" s="24"/>
      <c r="K70" s="24"/>
      <c r="L70" s="24"/>
      <c r="M70" s="24">
        <f t="shared" si="9"/>
        <v>33738.1</v>
      </c>
    </row>
    <row r="71" spans="1:13" ht="100.5" hidden="1" customHeight="1" x14ac:dyDescent="0.25">
      <c r="A71" s="66"/>
      <c r="B71" s="62"/>
      <c r="C71" s="13" t="s">
        <v>25</v>
      </c>
      <c r="D71" s="71" t="s">
        <v>89</v>
      </c>
      <c r="E71" s="24">
        <v>10000</v>
      </c>
      <c r="F71" s="24"/>
      <c r="G71" s="24"/>
      <c r="H71" s="24"/>
      <c r="I71" s="24"/>
      <c r="J71" s="24"/>
      <c r="K71" s="24"/>
      <c r="L71" s="24"/>
      <c r="M71" s="24">
        <f t="shared" si="9"/>
        <v>10000</v>
      </c>
    </row>
    <row r="72" spans="1:13" ht="47.25" x14ac:dyDescent="0.25">
      <c r="A72" s="14">
        <v>4</v>
      </c>
      <c r="B72" s="15" t="s">
        <v>27</v>
      </c>
      <c r="C72" s="15" t="s">
        <v>39</v>
      </c>
      <c r="D72" s="37" t="s">
        <v>4</v>
      </c>
      <c r="E72" s="24">
        <v>463629.71</v>
      </c>
      <c r="F72" s="24"/>
      <c r="G72" s="24"/>
      <c r="H72" s="24"/>
      <c r="I72" s="24"/>
      <c r="J72" s="24"/>
      <c r="K72" s="24"/>
      <c r="L72" s="24"/>
      <c r="M72" s="24">
        <f>SUM(E72:L72)</f>
        <v>463629.71</v>
      </c>
    </row>
    <row r="73" spans="1:13" ht="82.5" customHeight="1" x14ac:dyDescent="0.25">
      <c r="A73" s="14">
        <v>5</v>
      </c>
      <c r="B73" s="15" t="s">
        <v>30</v>
      </c>
      <c r="C73" s="15" t="s">
        <v>29</v>
      </c>
      <c r="D73" s="37" t="s">
        <v>4</v>
      </c>
      <c r="E73" s="42">
        <v>24728.71</v>
      </c>
      <c r="F73" s="24"/>
      <c r="G73" s="24"/>
      <c r="H73" s="24"/>
      <c r="I73" s="24"/>
      <c r="J73" s="24"/>
      <c r="K73" s="24"/>
      <c r="L73" s="24"/>
      <c r="M73" s="24">
        <f>SUM(E73:L73)</f>
        <v>24728.71</v>
      </c>
    </row>
    <row r="74" spans="1:13" ht="52.5" customHeight="1" x14ac:dyDescent="0.25">
      <c r="A74" s="14">
        <v>6</v>
      </c>
      <c r="B74" s="62" t="s">
        <v>31</v>
      </c>
      <c r="C74" s="62" t="s">
        <v>28</v>
      </c>
      <c r="D74" s="62" t="s">
        <v>86</v>
      </c>
      <c r="E74" s="24"/>
      <c r="F74" s="24">
        <v>172135.98</v>
      </c>
      <c r="G74" s="42">
        <v>384940.84</v>
      </c>
      <c r="H74" s="42">
        <v>56103</v>
      </c>
      <c r="I74" s="42">
        <v>300000</v>
      </c>
      <c r="J74" s="42">
        <v>768079.2</v>
      </c>
      <c r="K74" s="44">
        <v>801874.7</v>
      </c>
      <c r="L74" s="44">
        <v>835553.4</v>
      </c>
      <c r="M74" s="24">
        <f t="shared" si="9"/>
        <v>3318687.1199999996</v>
      </c>
    </row>
    <row r="75" spans="1:13" ht="68.25" customHeight="1" x14ac:dyDescent="0.25">
      <c r="A75" s="14">
        <v>7</v>
      </c>
      <c r="B75" s="62" t="s">
        <v>31</v>
      </c>
      <c r="C75" s="62" t="s">
        <v>29</v>
      </c>
      <c r="D75" s="62" t="s">
        <v>86</v>
      </c>
      <c r="E75" s="42"/>
      <c r="F75" s="42">
        <v>23125.119999999999</v>
      </c>
      <c r="G75" s="58">
        <v>19391.89</v>
      </c>
      <c r="H75" s="41">
        <v>18211.2</v>
      </c>
      <c r="I75" s="42">
        <v>18297.900000000001</v>
      </c>
      <c r="J75" s="42">
        <v>18297.900000000001</v>
      </c>
      <c r="K75" s="42">
        <v>28018.5</v>
      </c>
      <c r="L75" s="42">
        <v>29195.3</v>
      </c>
      <c r="M75" s="24">
        <f t="shared" si="9"/>
        <v>154537.80999999997</v>
      </c>
    </row>
    <row r="76" spans="1:13" ht="49.5" customHeight="1" x14ac:dyDescent="0.25">
      <c r="A76" s="14">
        <v>8</v>
      </c>
      <c r="B76" s="62" t="s">
        <v>31</v>
      </c>
      <c r="C76" s="62" t="s">
        <v>87</v>
      </c>
      <c r="D76" s="62" t="s">
        <v>86</v>
      </c>
      <c r="E76" s="41">
        <v>8764.1</v>
      </c>
      <c r="F76" s="41">
        <v>9120.1200000000008</v>
      </c>
      <c r="G76" s="41">
        <v>14196.98</v>
      </c>
      <c r="H76" s="41">
        <v>26893.7</v>
      </c>
      <c r="I76" s="41">
        <v>26893.7</v>
      </c>
      <c r="J76" s="41">
        <v>26893.7</v>
      </c>
      <c r="K76" s="41">
        <v>26893.7</v>
      </c>
      <c r="L76" s="41">
        <v>26893.7</v>
      </c>
      <c r="M76" s="24">
        <f t="shared" si="9"/>
        <v>166549.70000000001</v>
      </c>
    </row>
    <row r="77" spans="1:13" ht="66" customHeight="1" x14ac:dyDescent="0.25">
      <c r="A77" s="14">
        <v>9</v>
      </c>
      <c r="B77" s="62" t="s">
        <v>31</v>
      </c>
      <c r="C77" s="62" t="s">
        <v>96</v>
      </c>
      <c r="D77" s="62" t="s">
        <v>86</v>
      </c>
      <c r="E77" s="41">
        <f>20000+8380</f>
        <v>28380</v>
      </c>
      <c r="F77" s="41">
        <v>20000</v>
      </c>
      <c r="G77" s="41">
        <v>50120</v>
      </c>
      <c r="H77" s="41"/>
      <c r="I77" s="41"/>
      <c r="J77" s="41"/>
      <c r="K77" s="41"/>
      <c r="L77" s="41"/>
      <c r="M77" s="24">
        <f t="shared" si="9"/>
        <v>98500</v>
      </c>
    </row>
    <row r="78" spans="1:13" ht="100.5" customHeight="1" x14ac:dyDescent="0.25">
      <c r="B78" s="75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</row>
    <row r="79" spans="1:13" ht="65.25" customHeight="1" x14ac:dyDescent="0.25"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</row>
    <row r="80" spans="1:13" ht="42" customHeight="1" x14ac:dyDescent="0.25"/>
  </sheetData>
  <sheetProtection formatCells="0" formatColumns="0" formatRows="0" insertColumns="0" insertRows="0" insertHyperlinks="0" sort="0" autoFilter="0" pivotTables="0"/>
  <mergeCells count="28">
    <mergeCell ref="B79:M79"/>
    <mergeCell ref="I1:M1"/>
    <mergeCell ref="I2:M2"/>
    <mergeCell ref="I3:M3"/>
    <mergeCell ref="A4:M4"/>
    <mergeCell ref="B24:B27"/>
    <mergeCell ref="A5:A6"/>
    <mergeCell ref="B5:B6"/>
    <mergeCell ref="C5:C6"/>
    <mergeCell ref="D5:D6"/>
    <mergeCell ref="C48:C50"/>
    <mergeCell ref="C55:C56"/>
    <mergeCell ref="C59:C61"/>
    <mergeCell ref="E5:M5"/>
    <mergeCell ref="C28:C30"/>
    <mergeCell ref="A31:A43"/>
    <mergeCell ref="C7:C20"/>
    <mergeCell ref="B7:B20"/>
    <mergeCell ref="A7:A20"/>
    <mergeCell ref="B78:M78"/>
    <mergeCell ref="C21:C23"/>
    <mergeCell ref="C31:C43"/>
    <mergeCell ref="B28:B30"/>
    <mergeCell ref="B31:B43"/>
    <mergeCell ref="A28:A30"/>
    <mergeCell ref="A21:A23"/>
    <mergeCell ref="B21:B23"/>
    <mergeCell ref="A24:A27"/>
  </mergeCells>
  <phoneticPr fontId="9" type="noConversion"/>
  <printOptions horizontalCentered="1"/>
  <pageMargins left="0.23622047244094491" right="0.23622047244094491" top="0.47244094488188981" bottom="0.35433070866141736" header="0" footer="0"/>
  <pageSetup paperSize="9" scale="71" firstPageNumber="19" fitToHeight="7" orientation="landscape" useFirstPageNumber="1" r:id="rId1"/>
  <headerFooter>
    <oddHeader>&amp;C&amp;P</oddHeader>
  </headerFooter>
  <rowBreaks count="2" manualBreakCount="2">
    <brk id="20" max="12" man="1"/>
    <brk id="30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0"/>
  <sheetViews>
    <sheetView view="pageBreakPreview" zoomScale="85" zoomScaleNormal="70" zoomScaleSheetLayoutView="85" workbookViewId="0">
      <pane ySplit="5" topLeftCell="A48" activePane="bottomLeft" state="frozen"/>
      <selection pane="bottomLeft" activeCell="C66" sqref="C66"/>
    </sheetView>
  </sheetViews>
  <sheetFormatPr defaultRowHeight="15" x14ac:dyDescent="0.25"/>
  <cols>
    <col min="1" max="1" width="9" style="1" customWidth="1"/>
    <col min="2" max="2" width="35.42578125" style="1" customWidth="1"/>
    <col min="3" max="3" width="31.85546875" style="1" customWidth="1"/>
    <col min="4" max="4" width="22.85546875" style="1" customWidth="1"/>
    <col min="5" max="6" width="13.85546875" style="1" customWidth="1"/>
    <col min="7" max="7" width="12.140625" style="1" customWidth="1"/>
    <col min="8" max="8" width="12.5703125" style="1" customWidth="1"/>
    <col min="9" max="9" width="11.85546875" style="1" customWidth="1"/>
    <col min="10" max="10" width="12.28515625" style="1" customWidth="1"/>
    <col min="11" max="11" width="14.28515625" style="1" customWidth="1"/>
    <col min="12" max="13" width="16.140625" style="1" customWidth="1"/>
    <col min="14" max="16384" width="9.140625" style="1"/>
  </cols>
  <sheetData>
    <row r="1" spans="1:13" ht="119.25" customHeight="1" x14ac:dyDescent="0.25">
      <c r="A1" s="5"/>
      <c r="B1" s="5"/>
      <c r="C1" s="5"/>
      <c r="D1" s="5"/>
      <c r="E1" s="5"/>
      <c r="F1" s="5"/>
      <c r="G1" s="5"/>
      <c r="H1" s="5"/>
      <c r="I1" s="4"/>
      <c r="J1" s="16"/>
      <c r="K1" s="75" t="s">
        <v>90</v>
      </c>
      <c r="L1" s="75"/>
      <c r="M1" s="75"/>
    </row>
    <row r="2" spans="1:13" ht="43.5" customHeight="1" x14ac:dyDescent="0.25">
      <c r="A2" s="103" t="s">
        <v>95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</row>
    <row r="3" spans="1:13" ht="22.5" customHeight="1" x14ac:dyDescent="0.25">
      <c r="A3" s="97" t="s">
        <v>75</v>
      </c>
      <c r="B3" s="97" t="s">
        <v>0</v>
      </c>
      <c r="C3" s="97" t="s">
        <v>43</v>
      </c>
      <c r="D3" s="107" t="s">
        <v>82</v>
      </c>
      <c r="E3" s="73" t="s">
        <v>71</v>
      </c>
      <c r="F3" s="73"/>
      <c r="G3" s="73"/>
      <c r="H3" s="73"/>
      <c r="I3" s="73"/>
      <c r="J3" s="73"/>
      <c r="K3" s="73"/>
      <c r="L3" s="73"/>
      <c r="M3" s="73"/>
    </row>
    <row r="4" spans="1:13" ht="15.75" x14ac:dyDescent="0.25">
      <c r="A4" s="105"/>
      <c r="B4" s="98"/>
      <c r="C4" s="98"/>
      <c r="D4" s="108"/>
      <c r="E4" s="17">
        <v>2013</v>
      </c>
      <c r="F4" s="18">
        <v>2014</v>
      </c>
      <c r="G4" s="7">
        <v>2015</v>
      </c>
      <c r="H4" s="18">
        <v>2016</v>
      </c>
      <c r="I4" s="7">
        <v>2017</v>
      </c>
      <c r="J4" s="18">
        <v>2018</v>
      </c>
      <c r="K4" s="7">
        <v>2019</v>
      </c>
      <c r="L4" s="18">
        <v>2020</v>
      </c>
      <c r="M4" s="7" t="s">
        <v>2</v>
      </c>
    </row>
    <row r="5" spans="1:13" ht="59.25" customHeight="1" x14ac:dyDescent="0.25">
      <c r="A5" s="106"/>
      <c r="B5" s="99"/>
      <c r="C5" s="99"/>
      <c r="D5" s="19"/>
      <c r="E5" s="55" t="s">
        <v>70</v>
      </c>
      <c r="F5" s="55" t="s">
        <v>70</v>
      </c>
      <c r="G5" s="57" t="s">
        <v>70</v>
      </c>
      <c r="H5" s="18" t="s">
        <v>49</v>
      </c>
      <c r="I5" s="20" t="s">
        <v>49</v>
      </c>
      <c r="J5" s="18" t="s">
        <v>49</v>
      </c>
      <c r="K5" s="20" t="s">
        <v>49</v>
      </c>
      <c r="L5" s="18" t="s">
        <v>49</v>
      </c>
      <c r="M5" s="21"/>
    </row>
    <row r="6" spans="1:13" ht="15.75" customHeight="1" x14ac:dyDescent="0.25">
      <c r="A6" s="11"/>
      <c r="B6" s="84" t="s">
        <v>50</v>
      </c>
      <c r="C6" s="84" t="s">
        <v>73</v>
      </c>
      <c r="D6" s="8" t="s">
        <v>3</v>
      </c>
      <c r="E6" s="38">
        <f>SUM(E7:E11)</f>
        <v>2276884.2800000003</v>
      </c>
      <c r="F6" s="38">
        <f t="shared" ref="F6:L6" si="0">SUM(F7:F11)</f>
        <v>612587.01</v>
      </c>
      <c r="G6" s="38">
        <f t="shared" si="0"/>
        <v>697530.15</v>
      </c>
      <c r="H6" s="38">
        <f t="shared" si="0"/>
        <v>482507.9</v>
      </c>
      <c r="I6" s="38">
        <f t="shared" si="0"/>
        <v>973491.29</v>
      </c>
      <c r="J6" s="38">
        <f t="shared" si="0"/>
        <v>1127974.69</v>
      </c>
      <c r="K6" s="38">
        <f t="shared" si="0"/>
        <v>1175388.19</v>
      </c>
      <c r="L6" s="38">
        <f t="shared" si="0"/>
        <v>1216196.3900000001</v>
      </c>
      <c r="M6" s="23">
        <f t="shared" ref="M6:M11" si="1">SUM(E6:L6)</f>
        <v>8562559.9000000004</v>
      </c>
    </row>
    <row r="7" spans="1:13" ht="15.75" x14ac:dyDescent="0.25">
      <c r="A7" s="9"/>
      <c r="B7" s="85"/>
      <c r="C7" s="85"/>
      <c r="D7" s="8" t="s">
        <v>51</v>
      </c>
      <c r="E7" s="38">
        <f>E27+E52+E47</f>
        <v>66881.899999999994</v>
      </c>
      <c r="F7" s="38">
        <f>F27+F52+F22</f>
        <v>6076.83</v>
      </c>
      <c r="G7" s="38">
        <f t="shared" ref="G7:L7" si="2">G27+G52+G22+G67</f>
        <v>0</v>
      </c>
      <c r="H7" s="38">
        <f t="shared" si="2"/>
        <v>0</v>
      </c>
      <c r="I7" s="38">
        <f t="shared" si="2"/>
        <v>0</v>
      </c>
      <c r="J7" s="38">
        <f t="shared" si="2"/>
        <v>0</v>
      </c>
      <c r="K7" s="38">
        <f t="shared" si="2"/>
        <v>0</v>
      </c>
      <c r="L7" s="38">
        <f t="shared" si="2"/>
        <v>0</v>
      </c>
      <c r="M7" s="23">
        <f t="shared" si="1"/>
        <v>72958.73</v>
      </c>
    </row>
    <row r="8" spans="1:13" ht="16.5" customHeight="1" x14ac:dyDescent="0.25">
      <c r="A8" s="9"/>
      <c r="B8" s="85"/>
      <c r="C8" s="85"/>
      <c r="D8" s="8" t="s">
        <v>52</v>
      </c>
      <c r="E8" s="38">
        <f>'Приложение 2'!E7</f>
        <v>608191.47000000009</v>
      </c>
      <c r="F8" s="38">
        <f>F28+F53+F56+F14+F59+F62+F64+F65</f>
        <v>227689.72</v>
      </c>
      <c r="G8" s="38">
        <f>G14+G59+G62+G64+G65</f>
        <v>471613.91000000003</v>
      </c>
      <c r="H8" s="38">
        <f>H59+H62+H65+H64+H14</f>
        <v>102467.9</v>
      </c>
      <c r="I8" s="38">
        <f>I28+I53+I56+I14+I59+I62+I64+I65</f>
        <v>347750.29000000004</v>
      </c>
      <c r="J8" s="38">
        <f>J28+J53+J56+J14+J59+J62+J64+J65</f>
        <v>887579.48999999987</v>
      </c>
      <c r="K8" s="38">
        <f>K28+K53+K56+K14+K59+K62+K64+K65</f>
        <v>931145.58999999985</v>
      </c>
      <c r="L8" s="38">
        <f>L28+L53+L56+L14+L59+L62+L64+L65</f>
        <v>966051.09000000008</v>
      </c>
      <c r="M8" s="38">
        <f t="shared" si="1"/>
        <v>4542489.46</v>
      </c>
    </row>
    <row r="9" spans="1:13" ht="15.75" x14ac:dyDescent="0.25">
      <c r="A9" s="9"/>
      <c r="B9" s="85"/>
      <c r="C9" s="85"/>
      <c r="D9" s="8" t="s">
        <v>53</v>
      </c>
      <c r="E9" s="38">
        <f>E15+E60+E54+E49</f>
        <v>150050</v>
      </c>
      <c r="F9" s="38">
        <f>F29+F15+F60</f>
        <v>38.33</v>
      </c>
      <c r="G9" s="38">
        <f>G29+G15+G60+G68</f>
        <v>27.94</v>
      </c>
      <c r="H9" s="38">
        <f>H29+H15+H60+H68</f>
        <v>0</v>
      </c>
      <c r="I9" s="38">
        <f>I29+I15+I60+I68</f>
        <v>30</v>
      </c>
      <c r="J9" s="38">
        <f>J29+J15+J60+J68</f>
        <v>0</v>
      </c>
      <c r="K9" s="38">
        <f>K29+K15+K60+K68</f>
        <v>0</v>
      </c>
      <c r="L9" s="38">
        <f>L29+L15+L60</f>
        <v>0</v>
      </c>
      <c r="M9" s="23">
        <f t="shared" si="1"/>
        <v>150146.26999999999</v>
      </c>
    </row>
    <row r="10" spans="1:13" ht="31.5" x14ac:dyDescent="0.25">
      <c r="A10" s="9"/>
      <c r="B10" s="85"/>
      <c r="C10" s="85"/>
      <c r="D10" s="8" t="s">
        <v>54</v>
      </c>
      <c r="E10" s="38">
        <f>E16+E50</f>
        <v>1346444</v>
      </c>
      <c r="F10" s="38">
        <f>F16+F50</f>
        <v>262318.59999999998</v>
      </c>
      <c r="G10" s="38">
        <f t="shared" ref="G10:L10" si="3">G16+G50+G66</f>
        <v>225888.3</v>
      </c>
      <c r="H10" s="38">
        <f t="shared" si="3"/>
        <v>380040</v>
      </c>
      <c r="I10" s="38">
        <f t="shared" si="3"/>
        <v>625711</v>
      </c>
      <c r="J10" s="38">
        <f t="shared" si="3"/>
        <v>240395.19999999998</v>
      </c>
      <c r="K10" s="38">
        <f t="shared" si="3"/>
        <v>244242.6</v>
      </c>
      <c r="L10" s="38">
        <f t="shared" si="3"/>
        <v>250145.30000000002</v>
      </c>
      <c r="M10" s="23">
        <f t="shared" si="1"/>
        <v>3575185.0000000005</v>
      </c>
    </row>
    <row r="11" spans="1:13" ht="15.75" x14ac:dyDescent="0.25">
      <c r="A11" s="10"/>
      <c r="B11" s="86"/>
      <c r="C11" s="86"/>
      <c r="D11" s="8" t="s">
        <v>55</v>
      </c>
      <c r="E11" s="40">
        <f>E55</f>
        <v>105316.91</v>
      </c>
      <c r="F11" s="40">
        <f>F61</f>
        <v>116463.53</v>
      </c>
      <c r="G11" s="40">
        <f>G61</f>
        <v>0</v>
      </c>
      <c r="H11" s="40">
        <f>H61</f>
        <v>0</v>
      </c>
      <c r="I11" s="40"/>
      <c r="J11" s="40"/>
      <c r="K11" s="40"/>
      <c r="L11" s="40"/>
      <c r="M11" s="24">
        <f t="shared" si="1"/>
        <v>221780.44</v>
      </c>
    </row>
    <row r="12" spans="1:13" ht="22.5" customHeight="1" x14ac:dyDescent="0.25">
      <c r="A12" s="97">
        <v>1</v>
      </c>
      <c r="B12" s="80" t="s">
        <v>56</v>
      </c>
      <c r="C12" s="80" t="s">
        <v>67</v>
      </c>
      <c r="D12" s="8" t="s">
        <v>3</v>
      </c>
      <c r="E12" s="38"/>
      <c r="F12" s="23">
        <f>SUM(F13:F16)</f>
        <v>271703.93</v>
      </c>
      <c r="G12" s="23">
        <f t="shared" ref="G12:L12" si="4">SUM(G14:G16)</f>
        <v>227752.5</v>
      </c>
      <c r="H12" s="23">
        <f t="shared" si="4"/>
        <v>230280</v>
      </c>
      <c r="I12" s="23">
        <f t="shared" si="4"/>
        <v>236269.69</v>
      </c>
      <c r="J12" s="23">
        <f t="shared" si="4"/>
        <v>313083.89</v>
      </c>
      <c r="K12" s="23">
        <f t="shared" si="4"/>
        <v>318601.29000000004</v>
      </c>
      <c r="L12" s="23">
        <f t="shared" si="4"/>
        <v>324553.99</v>
      </c>
      <c r="M12" s="23">
        <f t="shared" ref="M12:M23" si="5">SUM(E12:L12)</f>
        <v>1922245.2899999998</v>
      </c>
    </row>
    <row r="13" spans="1:13" ht="22.5" customHeight="1" x14ac:dyDescent="0.25">
      <c r="A13" s="98"/>
      <c r="B13" s="80"/>
      <c r="C13" s="80"/>
      <c r="D13" s="8" t="s">
        <v>51</v>
      </c>
      <c r="E13" s="38"/>
      <c r="F13" s="23">
        <f>F22+F37+F42</f>
        <v>6076.83</v>
      </c>
      <c r="G13" s="23"/>
      <c r="H13" s="23"/>
      <c r="I13" s="23"/>
      <c r="J13" s="23"/>
      <c r="K13" s="23"/>
      <c r="L13" s="23"/>
      <c r="M13" s="23">
        <f t="shared" si="5"/>
        <v>6076.83</v>
      </c>
    </row>
    <row r="14" spans="1:13" ht="15.75" x14ac:dyDescent="0.25">
      <c r="A14" s="98"/>
      <c r="B14" s="80"/>
      <c r="C14" s="80"/>
      <c r="D14" s="8" t="s">
        <v>52</v>
      </c>
      <c r="E14" s="38"/>
      <c r="F14" s="23">
        <f>F18+F23+F28+F33+F38</f>
        <v>3308.5</v>
      </c>
      <c r="G14" s="23">
        <f>G18+G23+G28+G33+G38</f>
        <v>2964.2</v>
      </c>
      <c r="H14" s="23">
        <f t="shared" ref="H14:L14" si="6">H18+H23+H28+H33+H38</f>
        <v>1260</v>
      </c>
      <c r="I14" s="23">
        <f t="shared" si="6"/>
        <v>2558.69</v>
      </c>
      <c r="J14" s="23">
        <f t="shared" si="6"/>
        <v>74308.69</v>
      </c>
      <c r="K14" s="23">
        <f t="shared" si="6"/>
        <v>74358.69</v>
      </c>
      <c r="L14" s="23">
        <f t="shared" si="6"/>
        <v>74408.69</v>
      </c>
      <c r="M14" s="23">
        <f t="shared" si="5"/>
        <v>233167.46000000002</v>
      </c>
    </row>
    <row r="15" spans="1:13" ht="15.75" x14ac:dyDescent="0.25">
      <c r="A15" s="98"/>
      <c r="B15" s="80"/>
      <c r="C15" s="80"/>
      <c r="D15" s="8" t="s">
        <v>53</v>
      </c>
      <c r="E15" s="38"/>
      <c r="F15" s="23"/>
      <c r="G15" s="23"/>
      <c r="H15" s="23"/>
      <c r="I15" s="23"/>
      <c r="J15" s="23"/>
      <c r="K15" s="23"/>
      <c r="L15" s="23"/>
      <c r="M15" s="23"/>
    </row>
    <row r="16" spans="1:13" ht="33.75" customHeight="1" x14ac:dyDescent="0.25">
      <c r="A16" s="99"/>
      <c r="B16" s="80"/>
      <c r="C16" s="80"/>
      <c r="D16" s="8" t="s">
        <v>58</v>
      </c>
      <c r="E16" s="23"/>
      <c r="F16" s="23">
        <f>F25+F30+F35+F40+F45</f>
        <v>262318.59999999998</v>
      </c>
      <c r="G16" s="23">
        <f t="shared" ref="G16:M16" si="7">G25+G30+G35+G40+G45</f>
        <v>224788.3</v>
      </c>
      <c r="H16" s="23">
        <f t="shared" si="7"/>
        <v>229020</v>
      </c>
      <c r="I16" s="23">
        <f t="shared" si="7"/>
        <v>233711</v>
      </c>
      <c r="J16" s="23">
        <f t="shared" si="7"/>
        <v>238775.19999999998</v>
      </c>
      <c r="K16" s="23">
        <f t="shared" si="7"/>
        <v>244242.6</v>
      </c>
      <c r="L16" s="23">
        <f t="shared" si="7"/>
        <v>250145.30000000002</v>
      </c>
      <c r="M16" s="23">
        <f t="shared" si="7"/>
        <v>1683001</v>
      </c>
    </row>
    <row r="17" spans="1:13" ht="16.5" customHeight="1" x14ac:dyDescent="0.25">
      <c r="A17" s="100" t="s">
        <v>59</v>
      </c>
      <c r="B17" s="80" t="s">
        <v>31</v>
      </c>
      <c r="C17" s="80" t="s">
        <v>72</v>
      </c>
      <c r="D17" s="8" t="s">
        <v>3</v>
      </c>
      <c r="E17" s="40"/>
      <c r="F17" s="23">
        <f>F18</f>
        <v>3308.5</v>
      </c>
      <c r="G17" s="23">
        <f t="shared" ref="G17:L17" si="8">G18</f>
        <v>2964.2</v>
      </c>
      <c r="H17" s="23">
        <f t="shared" si="8"/>
        <v>1260</v>
      </c>
      <c r="I17" s="23">
        <f t="shared" si="8"/>
        <v>2558.69</v>
      </c>
      <c r="J17" s="23">
        <f t="shared" si="8"/>
        <v>3308.69</v>
      </c>
      <c r="K17" s="23">
        <f t="shared" si="8"/>
        <v>3358.69</v>
      </c>
      <c r="L17" s="23">
        <f t="shared" si="8"/>
        <v>3408.69</v>
      </c>
      <c r="M17" s="23">
        <f t="shared" si="5"/>
        <v>20167.46</v>
      </c>
    </row>
    <row r="18" spans="1:13" ht="17.25" customHeight="1" x14ac:dyDescent="0.25">
      <c r="A18" s="101"/>
      <c r="B18" s="80"/>
      <c r="C18" s="80"/>
      <c r="D18" s="8" t="s">
        <v>52</v>
      </c>
      <c r="E18" s="40"/>
      <c r="F18" s="23">
        <f>'Приложение 2'!F24</f>
        <v>3308.5</v>
      </c>
      <c r="G18" s="23">
        <f>'Приложение 2'!G24</f>
        <v>2964.2</v>
      </c>
      <c r="H18" s="23">
        <f>'Приложение 2'!H24</f>
        <v>1260</v>
      </c>
      <c r="I18" s="23">
        <f>'Приложение 2'!I24</f>
        <v>2558.69</v>
      </c>
      <c r="J18" s="23">
        <f>'Приложение 2'!J24</f>
        <v>3308.69</v>
      </c>
      <c r="K18" s="23">
        <f>'Приложение 2'!K24</f>
        <v>3358.69</v>
      </c>
      <c r="L18" s="23">
        <f>'Приложение 2'!L24</f>
        <v>3408.69</v>
      </c>
      <c r="M18" s="23">
        <f t="shared" si="5"/>
        <v>20167.46</v>
      </c>
    </row>
    <row r="19" spans="1:13" ht="15" customHeight="1" x14ac:dyDescent="0.25">
      <c r="A19" s="101"/>
      <c r="B19" s="80"/>
      <c r="C19" s="80"/>
      <c r="D19" s="8" t="s">
        <v>53</v>
      </c>
      <c r="E19" s="40"/>
      <c r="F19" s="24"/>
      <c r="G19" s="24"/>
      <c r="H19" s="24"/>
      <c r="I19" s="24"/>
      <c r="J19" s="24"/>
      <c r="K19" s="24"/>
      <c r="L19" s="24"/>
      <c r="M19" s="24"/>
    </row>
    <row r="20" spans="1:13" ht="33" customHeight="1" x14ac:dyDescent="0.25">
      <c r="A20" s="102"/>
      <c r="B20" s="80"/>
      <c r="C20" s="80"/>
      <c r="D20" s="8" t="s">
        <v>58</v>
      </c>
      <c r="E20" s="40"/>
      <c r="F20" s="24"/>
      <c r="G20" s="24"/>
      <c r="H20" s="24"/>
      <c r="I20" s="24"/>
      <c r="J20" s="24"/>
      <c r="K20" s="24"/>
      <c r="L20" s="24"/>
      <c r="M20" s="24"/>
    </row>
    <row r="21" spans="1:13" ht="19.5" customHeight="1" x14ac:dyDescent="0.25">
      <c r="A21" s="100" t="s">
        <v>60</v>
      </c>
      <c r="B21" s="80" t="s">
        <v>31</v>
      </c>
      <c r="C21" s="80" t="s">
        <v>74</v>
      </c>
      <c r="D21" s="8" t="s">
        <v>3</v>
      </c>
      <c r="E21" s="40"/>
      <c r="F21" s="24">
        <f>SUM(F22:F25)</f>
        <v>6076.83</v>
      </c>
      <c r="G21" s="24"/>
      <c r="H21" s="24"/>
      <c r="I21" s="24"/>
      <c r="J21" s="24">
        <f t="shared" ref="J21:L21" si="9">SUM(J23:J25)</f>
        <v>71000</v>
      </c>
      <c r="K21" s="24">
        <f t="shared" si="9"/>
        <v>71000</v>
      </c>
      <c r="L21" s="24">
        <f t="shared" si="9"/>
        <v>71000</v>
      </c>
      <c r="M21" s="24">
        <f t="shared" si="5"/>
        <v>219076.83000000002</v>
      </c>
    </row>
    <row r="22" spans="1:13" ht="18.75" customHeight="1" x14ac:dyDescent="0.25">
      <c r="A22" s="101"/>
      <c r="B22" s="80"/>
      <c r="C22" s="80"/>
      <c r="D22" s="8" t="s">
        <v>51</v>
      </c>
      <c r="E22" s="24"/>
      <c r="F22" s="24">
        <v>6076.83</v>
      </c>
      <c r="G22" s="24"/>
      <c r="H22" s="24"/>
      <c r="I22" s="24"/>
      <c r="J22" s="24"/>
      <c r="K22" s="24"/>
      <c r="L22" s="24"/>
      <c r="M22" s="24">
        <f t="shared" si="5"/>
        <v>6076.83</v>
      </c>
    </row>
    <row r="23" spans="1:13" ht="15.75" x14ac:dyDescent="0.25">
      <c r="A23" s="101"/>
      <c r="B23" s="80"/>
      <c r="C23" s="80"/>
      <c r="D23" s="8" t="s">
        <v>52</v>
      </c>
      <c r="E23" s="40"/>
      <c r="F23" s="24"/>
      <c r="G23" s="24"/>
      <c r="H23" s="24"/>
      <c r="I23" s="24"/>
      <c r="J23" s="24">
        <f>'Приложение 2'!J28</f>
        <v>71000</v>
      </c>
      <c r="K23" s="24">
        <f>'Приложение 2'!K28</f>
        <v>71000</v>
      </c>
      <c r="L23" s="24">
        <f>'Приложение 2'!L28</f>
        <v>71000</v>
      </c>
      <c r="M23" s="24">
        <f t="shared" si="5"/>
        <v>213000</v>
      </c>
    </row>
    <row r="24" spans="1:13" ht="15.75" x14ac:dyDescent="0.25">
      <c r="A24" s="101"/>
      <c r="B24" s="80"/>
      <c r="C24" s="80"/>
      <c r="D24" s="8" t="s">
        <v>53</v>
      </c>
      <c r="E24" s="40"/>
      <c r="F24" s="24"/>
      <c r="G24" s="24"/>
      <c r="H24" s="24"/>
      <c r="I24" s="24"/>
      <c r="J24" s="24"/>
      <c r="K24" s="24"/>
      <c r="L24" s="24"/>
      <c r="M24" s="24"/>
    </row>
    <row r="25" spans="1:13" ht="30.75" customHeight="1" x14ac:dyDescent="0.25">
      <c r="A25" s="102"/>
      <c r="B25" s="80"/>
      <c r="C25" s="80"/>
      <c r="D25" s="8" t="s">
        <v>58</v>
      </c>
      <c r="E25" s="40"/>
      <c r="F25" s="24"/>
      <c r="G25" s="24"/>
      <c r="H25" s="24"/>
      <c r="I25" s="24"/>
      <c r="J25" s="24"/>
      <c r="K25" s="24"/>
      <c r="L25" s="24"/>
      <c r="M25" s="24"/>
    </row>
    <row r="26" spans="1:13" ht="20.25" customHeight="1" x14ac:dyDescent="0.25">
      <c r="A26" s="100" t="s">
        <v>61</v>
      </c>
      <c r="B26" s="80" t="s">
        <v>31</v>
      </c>
      <c r="C26" s="80" t="s">
        <v>76</v>
      </c>
      <c r="D26" s="8" t="s">
        <v>3</v>
      </c>
      <c r="E26" s="40"/>
      <c r="F26" s="40">
        <f>SUM(F27:F30)</f>
        <v>25000</v>
      </c>
      <c r="G26" s="40">
        <f t="shared" ref="G26:L26" si="10">SUM(G27:G30)</f>
        <v>54000</v>
      </c>
      <c r="H26" s="40">
        <f t="shared" si="10"/>
        <v>58320</v>
      </c>
      <c r="I26" s="40">
        <f t="shared" si="10"/>
        <v>62985.599999999999</v>
      </c>
      <c r="J26" s="40">
        <f t="shared" si="10"/>
        <v>68024.399999999994</v>
      </c>
      <c r="K26" s="40">
        <f t="shared" si="10"/>
        <v>73466.399999999994</v>
      </c>
      <c r="L26" s="40">
        <f t="shared" si="10"/>
        <v>79343.7</v>
      </c>
      <c r="M26" s="40">
        <f>SUM(M27:M30)</f>
        <v>421140.10000000003</v>
      </c>
    </row>
    <row r="27" spans="1:13" ht="23.25" customHeight="1" x14ac:dyDescent="0.25">
      <c r="A27" s="101"/>
      <c r="B27" s="80"/>
      <c r="C27" s="80"/>
      <c r="D27" s="8" t="s">
        <v>51</v>
      </c>
      <c r="E27" s="42"/>
      <c r="F27" s="24"/>
      <c r="G27" s="24"/>
      <c r="H27" s="24"/>
      <c r="I27" s="24"/>
      <c r="J27" s="24"/>
      <c r="K27" s="24"/>
      <c r="L27" s="24"/>
      <c r="M27" s="24"/>
    </row>
    <row r="28" spans="1:13" ht="24" customHeight="1" x14ac:dyDescent="0.25">
      <c r="A28" s="101"/>
      <c r="B28" s="80"/>
      <c r="C28" s="80"/>
      <c r="D28" s="8" t="s">
        <v>52</v>
      </c>
      <c r="E28" s="45"/>
      <c r="F28" s="24"/>
      <c r="G28" s="24"/>
      <c r="H28" s="24"/>
      <c r="I28" s="24"/>
      <c r="J28" s="24"/>
      <c r="K28" s="24"/>
      <c r="L28" s="24"/>
      <c r="M28" s="24"/>
    </row>
    <row r="29" spans="1:13" ht="18.75" customHeight="1" x14ac:dyDescent="0.25">
      <c r="A29" s="101"/>
      <c r="B29" s="80"/>
      <c r="C29" s="80"/>
      <c r="D29" s="8" t="s">
        <v>53</v>
      </c>
      <c r="E29" s="45"/>
      <c r="F29" s="24"/>
      <c r="G29" s="24"/>
      <c r="H29" s="24"/>
      <c r="I29" s="24"/>
      <c r="J29" s="24"/>
      <c r="K29" s="24"/>
      <c r="L29" s="24"/>
      <c r="M29" s="24"/>
    </row>
    <row r="30" spans="1:13" ht="32.25" customHeight="1" x14ac:dyDescent="0.25">
      <c r="A30" s="102"/>
      <c r="B30" s="80"/>
      <c r="C30" s="80"/>
      <c r="D30" s="8" t="s">
        <v>68</v>
      </c>
      <c r="E30" s="45"/>
      <c r="F30" s="24">
        <v>25000</v>
      </c>
      <c r="G30" s="24">
        <v>54000</v>
      </c>
      <c r="H30" s="24">
        <v>58320</v>
      </c>
      <c r="I30" s="24">
        <v>62985.599999999999</v>
      </c>
      <c r="J30" s="24">
        <v>68024.399999999994</v>
      </c>
      <c r="K30" s="24">
        <v>73466.399999999994</v>
      </c>
      <c r="L30" s="24">
        <v>79343.7</v>
      </c>
      <c r="M30" s="24">
        <f>SUM(E30:L30)</f>
        <v>421140.10000000003</v>
      </c>
    </row>
    <row r="31" spans="1:13" ht="21" customHeight="1" x14ac:dyDescent="0.25">
      <c r="A31" s="100" t="s">
        <v>62</v>
      </c>
      <c r="B31" s="80" t="s">
        <v>31</v>
      </c>
      <c r="C31" s="80" t="s">
        <v>77</v>
      </c>
      <c r="D31" s="8" t="s">
        <v>3</v>
      </c>
      <c r="E31" s="40"/>
      <c r="F31" s="40">
        <f>SUM(F32:F35)</f>
        <v>66966.600000000006</v>
      </c>
      <c r="G31" s="40">
        <f t="shared" ref="G31:L31" si="11">SUM(G32:G35)</f>
        <v>50000</v>
      </c>
      <c r="H31" s="40">
        <f t="shared" si="11"/>
        <v>50000</v>
      </c>
      <c r="I31" s="40">
        <f t="shared" si="11"/>
        <v>50000</v>
      </c>
      <c r="J31" s="40">
        <f t="shared" si="11"/>
        <v>50000</v>
      </c>
      <c r="K31" s="40">
        <f t="shared" si="11"/>
        <v>50000</v>
      </c>
      <c r="L31" s="40">
        <f t="shared" si="11"/>
        <v>50000</v>
      </c>
      <c r="M31" s="40">
        <f>SUM(M32:M35)</f>
        <v>366966.6</v>
      </c>
    </row>
    <row r="32" spans="1:13" ht="18.75" customHeight="1" x14ac:dyDescent="0.25">
      <c r="A32" s="101"/>
      <c r="B32" s="80"/>
      <c r="C32" s="80"/>
      <c r="D32" s="8" t="s">
        <v>51</v>
      </c>
      <c r="E32" s="42"/>
      <c r="F32" s="24"/>
      <c r="G32" s="24"/>
      <c r="H32" s="24"/>
      <c r="I32" s="24"/>
      <c r="J32" s="24"/>
      <c r="K32" s="24"/>
      <c r="L32" s="24"/>
      <c r="M32" s="24"/>
    </row>
    <row r="33" spans="1:13" ht="20.25" customHeight="1" x14ac:dyDescent="0.25">
      <c r="A33" s="101"/>
      <c r="B33" s="80"/>
      <c r="C33" s="80"/>
      <c r="D33" s="8" t="s">
        <v>52</v>
      </c>
      <c r="E33" s="45"/>
      <c r="F33" s="24"/>
      <c r="G33" s="24"/>
      <c r="H33" s="24"/>
      <c r="I33" s="24"/>
      <c r="J33" s="24"/>
      <c r="K33" s="24"/>
      <c r="L33" s="24"/>
      <c r="M33" s="24"/>
    </row>
    <row r="34" spans="1:13" ht="21" customHeight="1" x14ac:dyDescent="0.25">
      <c r="A34" s="101"/>
      <c r="B34" s="80"/>
      <c r="C34" s="80"/>
      <c r="D34" s="8" t="s">
        <v>53</v>
      </c>
      <c r="E34" s="45"/>
      <c r="F34" s="24"/>
      <c r="G34" s="24"/>
      <c r="H34" s="24"/>
      <c r="I34" s="24"/>
      <c r="J34" s="24"/>
      <c r="K34" s="24"/>
      <c r="L34" s="24"/>
      <c r="M34" s="24"/>
    </row>
    <row r="35" spans="1:13" ht="47.25" customHeight="1" x14ac:dyDescent="0.25">
      <c r="A35" s="102"/>
      <c r="B35" s="80"/>
      <c r="C35" s="80"/>
      <c r="D35" s="8" t="s">
        <v>58</v>
      </c>
      <c r="E35" s="45"/>
      <c r="F35" s="24">
        <v>66966.600000000006</v>
      </c>
      <c r="G35" s="24">
        <v>50000</v>
      </c>
      <c r="H35" s="24">
        <v>50000</v>
      </c>
      <c r="I35" s="24">
        <v>50000</v>
      </c>
      <c r="J35" s="24">
        <v>50000</v>
      </c>
      <c r="K35" s="24">
        <v>50000</v>
      </c>
      <c r="L35" s="24">
        <v>50000</v>
      </c>
      <c r="M35" s="24">
        <f>SUM(E35:L35)</f>
        <v>366966.6</v>
      </c>
    </row>
    <row r="36" spans="1:13" ht="21" customHeight="1" x14ac:dyDescent="0.25">
      <c r="A36" s="100" t="s">
        <v>66</v>
      </c>
      <c r="B36" s="80" t="s">
        <v>31</v>
      </c>
      <c r="C36" s="80" t="s">
        <v>78</v>
      </c>
      <c r="D36" s="8" t="s">
        <v>3</v>
      </c>
      <c r="E36" s="40"/>
      <c r="F36" s="40">
        <f>SUM(F37:F40)</f>
        <v>170352</v>
      </c>
      <c r="G36" s="40">
        <f t="shared" ref="G36:L36" si="12">SUM(G37:G40)</f>
        <v>119325.4</v>
      </c>
      <c r="H36" s="40">
        <f t="shared" si="12"/>
        <v>120000</v>
      </c>
      <c r="I36" s="40">
        <f t="shared" si="12"/>
        <v>120000</v>
      </c>
      <c r="J36" s="40">
        <f t="shared" si="12"/>
        <v>120000</v>
      </c>
      <c r="K36" s="40">
        <f t="shared" si="12"/>
        <v>120000</v>
      </c>
      <c r="L36" s="40">
        <f t="shared" si="12"/>
        <v>120000</v>
      </c>
      <c r="M36" s="40">
        <f>SUM(F36:L36)</f>
        <v>889677.4</v>
      </c>
    </row>
    <row r="37" spans="1:13" ht="21.75" customHeight="1" x14ac:dyDescent="0.25">
      <c r="A37" s="101"/>
      <c r="B37" s="80"/>
      <c r="C37" s="80"/>
      <c r="D37" s="8" t="s">
        <v>51</v>
      </c>
      <c r="E37" s="42"/>
      <c r="F37" s="24"/>
      <c r="G37" s="24"/>
      <c r="H37" s="24"/>
      <c r="I37" s="24"/>
      <c r="J37" s="24"/>
      <c r="K37" s="24"/>
      <c r="L37" s="24"/>
      <c r="M37" s="24"/>
    </row>
    <row r="38" spans="1:13" ht="23.25" customHeight="1" x14ac:dyDescent="0.25">
      <c r="A38" s="101"/>
      <c r="B38" s="80"/>
      <c r="C38" s="80"/>
      <c r="D38" s="8" t="s">
        <v>52</v>
      </c>
      <c r="E38" s="45"/>
      <c r="F38" s="24"/>
      <c r="G38" s="24"/>
      <c r="H38" s="24"/>
      <c r="I38" s="24"/>
      <c r="J38" s="24"/>
      <c r="K38" s="24"/>
      <c r="L38" s="24"/>
      <c r="M38" s="24"/>
    </row>
    <row r="39" spans="1:13" ht="21" customHeight="1" x14ac:dyDescent="0.25">
      <c r="A39" s="101"/>
      <c r="B39" s="80"/>
      <c r="C39" s="80"/>
      <c r="D39" s="8" t="s">
        <v>53</v>
      </c>
      <c r="E39" s="45"/>
      <c r="F39" s="24"/>
      <c r="G39" s="24"/>
      <c r="H39" s="24"/>
      <c r="I39" s="24"/>
      <c r="J39" s="24"/>
      <c r="K39" s="24"/>
      <c r="L39" s="24"/>
      <c r="M39" s="24"/>
    </row>
    <row r="40" spans="1:13" ht="33.75" customHeight="1" x14ac:dyDescent="0.25">
      <c r="A40" s="102"/>
      <c r="B40" s="80"/>
      <c r="C40" s="80"/>
      <c r="D40" s="8" t="s">
        <v>58</v>
      </c>
      <c r="E40" s="45"/>
      <c r="F40" s="24">
        <v>170352</v>
      </c>
      <c r="G40" s="24">
        <v>119325.4</v>
      </c>
      <c r="H40" s="24">
        <v>120000</v>
      </c>
      <c r="I40" s="24">
        <v>120000</v>
      </c>
      <c r="J40" s="24">
        <v>120000</v>
      </c>
      <c r="K40" s="24">
        <v>120000</v>
      </c>
      <c r="L40" s="24">
        <v>120000</v>
      </c>
      <c r="M40" s="24">
        <f>SUM(E40:L40)</f>
        <v>889677.4</v>
      </c>
    </row>
    <row r="41" spans="1:13" ht="18.75" customHeight="1" x14ac:dyDescent="0.25">
      <c r="A41" s="100" t="s">
        <v>83</v>
      </c>
      <c r="B41" s="80" t="s">
        <v>31</v>
      </c>
      <c r="C41" s="80" t="s">
        <v>84</v>
      </c>
      <c r="D41" s="8" t="s">
        <v>3</v>
      </c>
      <c r="E41" s="40"/>
      <c r="F41" s="40"/>
      <c r="G41" s="40">
        <f t="shared" ref="G41:L41" si="13">SUM(G42:G45)</f>
        <v>1462.9</v>
      </c>
      <c r="H41" s="40">
        <f t="shared" si="13"/>
        <v>700</v>
      </c>
      <c r="I41" s="40">
        <f t="shared" si="13"/>
        <v>725.4</v>
      </c>
      <c r="J41" s="40">
        <f t="shared" si="13"/>
        <v>750.8</v>
      </c>
      <c r="K41" s="40">
        <f t="shared" si="13"/>
        <v>776.2</v>
      </c>
      <c r="L41" s="40">
        <f t="shared" si="13"/>
        <v>801.6</v>
      </c>
      <c r="M41" s="40">
        <f>SUM(G41:L41)</f>
        <v>5216.9000000000005</v>
      </c>
    </row>
    <row r="42" spans="1:13" ht="18" customHeight="1" x14ac:dyDescent="0.25">
      <c r="A42" s="101"/>
      <c r="B42" s="80"/>
      <c r="C42" s="80"/>
      <c r="D42" s="8" t="s">
        <v>51</v>
      </c>
      <c r="E42" s="42"/>
      <c r="F42" s="24"/>
      <c r="G42" s="24"/>
      <c r="H42" s="24"/>
      <c r="I42" s="24"/>
      <c r="J42" s="24"/>
      <c r="K42" s="24"/>
      <c r="L42" s="24"/>
      <c r="M42" s="24"/>
    </row>
    <row r="43" spans="1:13" ht="19.5" customHeight="1" x14ac:dyDescent="0.25">
      <c r="A43" s="101"/>
      <c r="B43" s="80"/>
      <c r="C43" s="80"/>
      <c r="D43" s="8" t="s">
        <v>52</v>
      </c>
      <c r="E43" s="45"/>
      <c r="F43" s="24"/>
      <c r="G43" s="24"/>
      <c r="H43" s="24"/>
      <c r="I43" s="24"/>
      <c r="J43" s="24"/>
      <c r="K43" s="24"/>
      <c r="L43" s="24"/>
      <c r="M43" s="24"/>
    </row>
    <row r="44" spans="1:13" ht="17.25" customHeight="1" x14ac:dyDescent="0.25">
      <c r="A44" s="101"/>
      <c r="B44" s="80"/>
      <c r="C44" s="80"/>
      <c r="D44" s="8" t="s">
        <v>53</v>
      </c>
      <c r="E44" s="45"/>
      <c r="F44" s="24"/>
      <c r="G44" s="24"/>
      <c r="H44" s="24"/>
      <c r="I44" s="24"/>
      <c r="J44" s="24"/>
      <c r="K44" s="24"/>
      <c r="L44" s="24"/>
      <c r="M44" s="24"/>
    </row>
    <row r="45" spans="1:13" ht="54.75" customHeight="1" x14ac:dyDescent="0.25">
      <c r="A45" s="102"/>
      <c r="B45" s="80"/>
      <c r="C45" s="80"/>
      <c r="D45" s="8" t="s">
        <v>58</v>
      </c>
      <c r="E45" s="45"/>
      <c r="F45" s="24"/>
      <c r="G45" s="24">
        <v>1462.9</v>
      </c>
      <c r="H45" s="24">
        <v>700</v>
      </c>
      <c r="I45" s="24">
        <v>725.4</v>
      </c>
      <c r="J45" s="24">
        <v>750.8</v>
      </c>
      <c r="K45" s="24">
        <v>776.2</v>
      </c>
      <c r="L45" s="24">
        <v>801.6</v>
      </c>
      <c r="M45" s="24">
        <f>SUM(G45:L45)</f>
        <v>5216.9000000000005</v>
      </c>
    </row>
    <row r="46" spans="1:13" ht="21" customHeight="1" x14ac:dyDescent="0.25">
      <c r="A46" s="97">
        <v>2</v>
      </c>
      <c r="B46" s="89" t="s">
        <v>27</v>
      </c>
      <c r="C46" s="89" t="s">
        <v>57</v>
      </c>
      <c r="D46" s="10" t="s">
        <v>3</v>
      </c>
      <c r="E46" s="46">
        <f>SUM(E47:E50)</f>
        <v>1625914.85</v>
      </c>
      <c r="F46" s="46"/>
      <c r="G46" s="46"/>
      <c r="H46" s="46"/>
      <c r="I46" s="46"/>
      <c r="J46" s="46"/>
      <c r="K46" s="46"/>
      <c r="L46" s="46"/>
      <c r="M46" s="46">
        <f>SUM(M47:M50)</f>
        <v>1625914.85</v>
      </c>
    </row>
    <row r="47" spans="1:13" ht="18.75" customHeight="1" x14ac:dyDescent="0.25">
      <c r="A47" s="98"/>
      <c r="B47" s="80"/>
      <c r="C47" s="80"/>
      <c r="D47" s="8" t="s">
        <v>51</v>
      </c>
      <c r="E47" s="42">
        <v>46781.9</v>
      </c>
      <c r="F47" s="24"/>
      <c r="G47" s="24"/>
      <c r="H47" s="24"/>
      <c r="I47" s="24"/>
      <c r="J47" s="24"/>
      <c r="K47" s="24"/>
      <c r="L47" s="24"/>
      <c r="M47" s="24">
        <f t="shared" ref="M47:M56" si="14">SUM(E47:L47)</f>
        <v>46781.9</v>
      </c>
    </row>
    <row r="48" spans="1:13" ht="15.75" customHeight="1" x14ac:dyDescent="0.25">
      <c r="A48" s="98"/>
      <c r="B48" s="80"/>
      <c r="C48" s="80"/>
      <c r="D48" s="8" t="s">
        <v>52</v>
      </c>
      <c r="E48" s="45">
        <f>'Приложение 2'!E31</f>
        <v>82688.95</v>
      </c>
      <c r="F48" s="24"/>
      <c r="G48" s="24"/>
      <c r="H48" s="24"/>
      <c r="I48" s="24"/>
      <c r="J48" s="24"/>
      <c r="K48" s="24"/>
      <c r="L48" s="24"/>
      <c r="M48" s="24">
        <f t="shared" si="14"/>
        <v>82688.95</v>
      </c>
    </row>
    <row r="49" spans="1:13" ht="15.75" x14ac:dyDescent="0.25">
      <c r="A49" s="98"/>
      <c r="B49" s="80"/>
      <c r="C49" s="80"/>
      <c r="D49" s="8" t="s">
        <v>53</v>
      </c>
      <c r="E49" s="45">
        <v>150000</v>
      </c>
      <c r="F49" s="24"/>
      <c r="G49" s="24"/>
      <c r="H49" s="24"/>
      <c r="I49" s="24"/>
      <c r="J49" s="24"/>
      <c r="K49" s="24"/>
      <c r="L49" s="24"/>
      <c r="M49" s="24">
        <f t="shared" si="14"/>
        <v>150000</v>
      </c>
    </row>
    <row r="50" spans="1:13" ht="31.5" x14ac:dyDescent="0.25">
      <c r="A50" s="99"/>
      <c r="B50" s="80"/>
      <c r="C50" s="80"/>
      <c r="D50" s="8" t="s">
        <v>58</v>
      </c>
      <c r="E50" s="45">
        <v>1346444</v>
      </c>
      <c r="F50" s="24"/>
      <c r="G50" s="24"/>
      <c r="H50" s="24"/>
      <c r="I50" s="24"/>
      <c r="J50" s="24"/>
      <c r="K50" s="24"/>
      <c r="L50" s="24"/>
      <c r="M50" s="24">
        <f t="shared" si="14"/>
        <v>1346444</v>
      </c>
    </row>
    <row r="51" spans="1:13" ht="15.75" customHeight="1" x14ac:dyDescent="0.25">
      <c r="A51" s="97">
        <v>3</v>
      </c>
      <c r="B51" s="87" t="s">
        <v>27</v>
      </c>
      <c r="C51" s="87" t="s">
        <v>63</v>
      </c>
      <c r="D51" s="8" t="s">
        <v>64</v>
      </c>
      <c r="E51" s="41">
        <f>SUM(E52:E55)</f>
        <v>589096.61</v>
      </c>
      <c r="F51" s="41"/>
      <c r="G51" s="24"/>
      <c r="H51" s="24"/>
      <c r="I51" s="24"/>
      <c r="J51" s="24"/>
      <c r="K51" s="24"/>
      <c r="L51" s="24"/>
      <c r="M51" s="24">
        <f t="shared" si="14"/>
        <v>589096.61</v>
      </c>
    </row>
    <row r="52" spans="1:13" ht="22.5" customHeight="1" x14ac:dyDescent="0.25">
      <c r="A52" s="98"/>
      <c r="B52" s="88"/>
      <c r="C52" s="88"/>
      <c r="D52" s="8" t="s">
        <v>51</v>
      </c>
      <c r="E52" s="42">
        <v>20100</v>
      </c>
      <c r="F52" s="41"/>
      <c r="G52" s="24"/>
      <c r="H52" s="24"/>
      <c r="I52" s="24"/>
      <c r="J52" s="24"/>
      <c r="K52" s="24"/>
      <c r="L52" s="24"/>
      <c r="M52" s="24">
        <f t="shared" si="14"/>
        <v>20100</v>
      </c>
    </row>
    <row r="53" spans="1:13" ht="20.25" customHeight="1" x14ac:dyDescent="0.25">
      <c r="A53" s="98"/>
      <c r="B53" s="88"/>
      <c r="C53" s="88"/>
      <c r="D53" s="8" t="s">
        <v>52</v>
      </c>
      <c r="E53" s="42">
        <v>463629.7</v>
      </c>
      <c r="F53" s="24"/>
      <c r="G53" s="24"/>
      <c r="H53" s="24"/>
      <c r="I53" s="24"/>
      <c r="J53" s="24"/>
      <c r="K53" s="24"/>
      <c r="L53" s="24"/>
      <c r="M53" s="24">
        <f t="shared" si="14"/>
        <v>463629.7</v>
      </c>
    </row>
    <row r="54" spans="1:13" ht="22.5" customHeight="1" x14ac:dyDescent="0.25">
      <c r="A54" s="98"/>
      <c r="B54" s="88"/>
      <c r="C54" s="88"/>
      <c r="D54" s="8" t="s">
        <v>53</v>
      </c>
      <c r="E54" s="40">
        <v>50</v>
      </c>
      <c r="F54" s="24"/>
      <c r="G54" s="24"/>
      <c r="H54" s="24"/>
      <c r="I54" s="24"/>
      <c r="J54" s="24"/>
      <c r="K54" s="24"/>
      <c r="L54" s="24"/>
      <c r="M54" s="24">
        <f t="shared" si="14"/>
        <v>50</v>
      </c>
    </row>
    <row r="55" spans="1:13" ht="22.5" customHeight="1" x14ac:dyDescent="0.25">
      <c r="A55" s="99"/>
      <c r="B55" s="89"/>
      <c r="C55" s="89"/>
      <c r="D55" s="8" t="s">
        <v>55</v>
      </c>
      <c r="E55" s="40">
        <v>105316.91</v>
      </c>
      <c r="F55" s="24"/>
      <c r="G55" s="24"/>
      <c r="H55" s="24"/>
      <c r="I55" s="24"/>
      <c r="J55" s="24"/>
      <c r="K55" s="24"/>
      <c r="L55" s="24"/>
      <c r="M55" s="24">
        <f t="shared" si="14"/>
        <v>105316.91</v>
      </c>
    </row>
    <row r="56" spans="1:13" ht="96.75" customHeight="1" x14ac:dyDescent="0.25">
      <c r="A56" s="20">
        <v>4</v>
      </c>
      <c r="B56" s="8" t="s">
        <v>65</v>
      </c>
      <c r="C56" s="8" t="s">
        <v>29</v>
      </c>
      <c r="D56" s="8" t="s">
        <v>52</v>
      </c>
      <c r="E56" s="40">
        <v>24728.7</v>
      </c>
      <c r="F56" s="24"/>
      <c r="G56" s="24"/>
      <c r="H56" s="24"/>
      <c r="I56" s="24"/>
      <c r="J56" s="24"/>
      <c r="K56" s="24"/>
      <c r="L56" s="24"/>
      <c r="M56" s="24">
        <f t="shared" si="14"/>
        <v>24728.7</v>
      </c>
    </row>
    <row r="57" spans="1:13" ht="15.75" x14ac:dyDescent="0.25">
      <c r="A57" s="97">
        <v>5</v>
      </c>
      <c r="B57" s="87" t="s">
        <v>31</v>
      </c>
      <c r="C57" s="87" t="s">
        <v>28</v>
      </c>
      <c r="D57" s="8" t="s">
        <v>64</v>
      </c>
      <c r="E57" s="40"/>
      <c r="F57" s="41">
        <f>SUM(F59:F61)</f>
        <v>288637.83999999997</v>
      </c>
      <c r="G57" s="41">
        <f t="shared" ref="G57:L57" si="15">SUM(G59:G61)</f>
        <v>384968.78</v>
      </c>
      <c r="H57" s="41">
        <f t="shared" si="15"/>
        <v>56103</v>
      </c>
      <c r="I57" s="41">
        <f t="shared" si="15"/>
        <v>300030</v>
      </c>
      <c r="J57" s="41">
        <f t="shared" si="15"/>
        <v>768079.2</v>
      </c>
      <c r="K57" s="41">
        <f t="shared" si="15"/>
        <v>801874.7</v>
      </c>
      <c r="L57" s="41">
        <f t="shared" si="15"/>
        <v>835553.4</v>
      </c>
      <c r="M57" s="41">
        <f>SUM(M59:M61)</f>
        <v>3435246.9199999995</v>
      </c>
    </row>
    <row r="58" spans="1:13" ht="15.75" x14ac:dyDescent="0.25">
      <c r="A58" s="98"/>
      <c r="B58" s="88"/>
      <c r="C58" s="88"/>
      <c r="D58" s="59" t="s">
        <v>51</v>
      </c>
      <c r="E58" s="40"/>
      <c r="F58" s="41"/>
      <c r="G58" s="41"/>
      <c r="H58" s="41"/>
      <c r="I58" s="41"/>
      <c r="J58" s="41"/>
      <c r="K58" s="41"/>
      <c r="L58" s="41"/>
      <c r="M58" s="41"/>
    </row>
    <row r="59" spans="1:13" ht="21" customHeight="1" x14ac:dyDescent="0.25">
      <c r="A59" s="98"/>
      <c r="B59" s="88"/>
      <c r="C59" s="88"/>
      <c r="D59" s="8" t="s">
        <v>52</v>
      </c>
      <c r="E59" s="40"/>
      <c r="F59" s="42">
        <f>'Приложение 2'!F74</f>
        <v>172135.98</v>
      </c>
      <c r="G59" s="42">
        <f>'Приложение 2'!G74</f>
        <v>384940.84</v>
      </c>
      <c r="H59" s="42">
        <f>'Приложение 2'!H74</f>
        <v>56103</v>
      </c>
      <c r="I59" s="42">
        <f>'Приложение 2'!I74</f>
        <v>300000</v>
      </c>
      <c r="J59" s="42">
        <f>'Приложение 2'!J74</f>
        <v>768079.2</v>
      </c>
      <c r="K59" s="42">
        <f>'Приложение 2'!K74</f>
        <v>801874.7</v>
      </c>
      <c r="L59" s="42">
        <f>'Приложение 2'!L74</f>
        <v>835553.4</v>
      </c>
      <c r="M59" s="24">
        <f>SUM(E59:L59)</f>
        <v>3318687.1199999996</v>
      </c>
    </row>
    <row r="60" spans="1:13" ht="15.75" x14ac:dyDescent="0.25">
      <c r="A60" s="98"/>
      <c r="B60" s="88"/>
      <c r="C60" s="88"/>
      <c r="D60" s="8" t="s">
        <v>53</v>
      </c>
      <c r="E60" s="40"/>
      <c r="F60" s="24">
        <v>38.33</v>
      </c>
      <c r="G60" s="24">
        <v>27.94</v>
      </c>
      <c r="H60" s="24">
        <v>0</v>
      </c>
      <c r="I60" s="24">
        <v>30</v>
      </c>
      <c r="J60" s="24"/>
      <c r="K60" s="24"/>
      <c r="L60" s="24"/>
      <c r="M60" s="24">
        <f>SUM(E60:L60)</f>
        <v>96.27</v>
      </c>
    </row>
    <row r="61" spans="1:13" ht="21.75" customHeight="1" x14ac:dyDescent="0.25">
      <c r="A61" s="99"/>
      <c r="B61" s="89"/>
      <c r="C61" s="89"/>
      <c r="D61" s="8" t="s">
        <v>55</v>
      </c>
      <c r="E61" s="47"/>
      <c r="F61" s="48">
        <v>116463.53</v>
      </c>
      <c r="G61" s="48">
        <v>0</v>
      </c>
      <c r="H61" s="48">
        <v>0</v>
      </c>
      <c r="I61" s="49"/>
      <c r="J61" s="49"/>
      <c r="K61" s="49"/>
      <c r="L61" s="49"/>
      <c r="M61" s="50">
        <f>SUM(E61:L61)</f>
        <v>116463.53</v>
      </c>
    </row>
    <row r="62" spans="1:13" ht="27" customHeight="1" x14ac:dyDescent="0.25">
      <c r="A62" s="93">
        <v>6</v>
      </c>
      <c r="B62" s="87" t="s">
        <v>31</v>
      </c>
      <c r="C62" s="87" t="s">
        <v>29</v>
      </c>
      <c r="D62" s="87" t="s">
        <v>52</v>
      </c>
      <c r="E62" s="95"/>
      <c r="F62" s="91">
        <f>'Приложение 2'!F75</f>
        <v>23125.119999999999</v>
      </c>
      <c r="G62" s="91">
        <f>'Приложение 2'!G75</f>
        <v>19391.89</v>
      </c>
      <c r="H62" s="91">
        <f>'Приложение 2'!H75</f>
        <v>18211.2</v>
      </c>
      <c r="I62" s="91">
        <f>'Приложение 2'!I75</f>
        <v>18297.900000000001</v>
      </c>
      <c r="J62" s="91">
        <f>'Приложение 2'!J75</f>
        <v>18297.900000000001</v>
      </c>
      <c r="K62" s="91">
        <f>'Приложение 2'!K75</f>
        <v>28018.5</v>
      </c>
      <c r="L62" s="91">
        <f>'Приложение 2'!L75</f>
        <v>29195.3</v>
      </c>
      <c r="M62" s="91">
        <f>SUM(E62:L62)</f>
        <v>154537.80999999997</v>
      </c>
    </row>
    <row r="63" spans="1:13" ht="87.75" customHeight="1" x14ac:dyDescent="0.25">
      <c r="A63" s="94"/>
      <c r="B63" s="89"/>
      <c r="C63" s="89"/>
      <c r="D63" s="89"/>
      <c r="E63" s="96"/>
      <c r="F63" s="92"/>
      <c r="G63" s="92"/>
      <c r="H63" s="92"/>
      <c r="I63" s="92"/>
      <c r="J63" s="92"/>
      <c r="K63" s="92"/>
      <c r="L63" s="92"/>
      <c r="M63" s="92"/>
    </row>
    <row r="64" spans="1:13" ht="57" customHeight="1" x14ac:dyDescent="0.25">
      <c r="A64" s="6">
        <v>7</v>
      </c>
      <c r="B64" s="8" t="s">
        <v>31</v>
      </c>
      <c r="C64" s="8" t="s">
        <v>46</v>
      </c>
      <c r="D64" s="8" t="s">
        <v>52</v>
      </c>
      <c r="E64" s="51">
        <f>'Приложение 2'!E76</f>
        <v>8764.1</v>
      </c>
      <c r="F64" s="51">
        <f>'Приложение 2'!F76</f>
        <v>9120.1200000000008</v>
      </c>
      <c r="G64" s="51">
        <f>'Приложение 2'!G76</f>
        <v>14196.98</v>
      </c>
      <c r="H64" s="51">
        <f>'Приложение 2'!H76</f>
        <v>26893.7</v>
      </c>
      <c r="I64" s="51">
        <f>'Приложение 2'!I76</f>
        <v>26893.7</v>
      </c>
      <c r="J64" s="51">
        <f>'Приложение 2'!J76</f>
        <v>26893.7</v>
      </c>
      <c r="K64" s="51">
        <f>'Приложение 2'!K76</f>
        <v>26893.7</v>
      </c>
      <c r="L64" s="51">
        <f>'Приложение 2'!L76</f>
        <v>26893.7</v>
      </c>
      <c r="M64" s="23">
        <f>SUM(E64:L64)</f>
        <v>166549.70000000001</v>
      </c>
    </row>
    <row r="65" spans="1:13" ht="89.25" customHeight="1" x14ac:dyDescent="0.25">
      <c r="A65" s="20">
        <v>8</v>
      </c>
      <c r="B65" s="8" t="s">
        <v>31</v>
      </c>
      <c r="C65" s="60" t="s">
        <v>96</v>
      </c>
      <c r="D65" s="8" t="s">
        <v>52</v>
      </c>
      <c r="E65" s="22">
        <f>'Приложение 2'!E77</f>
        <v>28380</v>
      </c>
      <c r="F65" s="22">
        <f>'Приложение 2'!F77</f>
        <v>20000</v>
      </c>
      <c r="G65" s="22">
        <f>'Приложение 2'!G77</f>
        <v>50120</v>
      </c>
      <c r="H65" s="22"/>
      <c r="I65" s="22"/>
      <c r="J65" s="22"/>
      <c r="K65" s="22"/>
      <c r="L65" s="22"/>
      <c r="M65" s="23">
        <f>SUM(E65:L65)</f>
        <v>98500</v>
      </c>
    </row>
    <row r="66" spans="1:13" ht="64.5" customHeight="1" x14ac:dyDescent="0.25">
      <c r="A66" s="6">
        <v>9</v>
      </c>
      <c r="B66" s="13" t="s">
        <v>31</v>
      </c>
      <c r="C66" s="56" t="s">
        <v>92</v>
      </c>
      <c r="D66" s="13" t="s">
        <v>58</v>
      </c>
      <c r="E66" s="52"/>
      <c r="F66" s="52"/>
      <c r="G66" s="53">
        <v>1100</v>
      </c>
      <c r="H66" s="53">
        <v>151020</v>
      </c>
      <c r="I66" s="53">
        <v>392000</v>
      </c>
      <c r="J66" s="53">
        <v>1620</v>
      </c>
      <c r="K66" s="53"/>
      <c r="L66" s="53"/>
      <c r="M66" s="54">
        <f>SUM(G66:L66)</f>
        <v>545740</v>
      </c>
    </row>
    <row r="67" spans="1:13" ht="22.5" customHeight="1" x14ac:dyDescent="0.25">
      <c r="A67" s="90" t="s">
        <v>85</v>
      </c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</row>
    <row r="68" spans="1:13" ht="15.75" x14ac:dyDescent="0.25">
      <c r="A68" s="34"/>
      <c r="B68" s="34"/>
      <c r="C68" s="34"/>
      <c r="D68" s="34"/>
      <c r="E68" s="34"/>
      <c r="F68" s="32"/>
      <c r="G68" s="34"/>
      <c r="H68" s="34"/>
      <c r="I68" s="34"/>
      <c r="J68" s="34"/>
      <c r="K68" s="34"/>
      <c r="L68" s="34"/>
      <c r="M68" s="34"/>
    </row>
    <row r="69" spans="1:13" ht="15.75" x14ac:dyDescent="0.25">
      <c r="A69" s="28"/>
      <c r="B69" s="26"/>
      <c r="C69" s="27"/>
      <c r="D69" s="29"/>
      <c r="E69" s="30"/>
      <c r="F69" s="30"/>
      <c r="G69" s="30"/>
      <c r="H69" s="30"/>
      <c r="I69" s="30"/>
      <c r="J69" s="30"/>
      <c r="K69" s="30"/>
      <c r="L69" s="30"/>
      <c r="M69" s="31"/>
    </row>
    <row r="70" spans="1:13" ht="15.75" x14ac:dyDescent="0.25">
      <c r="A70" s="32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</row>
  </sheetData>
  <sheetProtection formatCells="0" formatColumns="0" formatRows="0" insertColumns="0" insertRows="0" insertHyperlinks="0" deleteColumns="0" deleteRows="0" sort="0" autoFilter="0" pivotTables="0"/>
  <mergeCells count="53">
    <mergeCell ref="K1:M1"/>
    <mergeCell ref="A2:M2"/>
    <mergeCell ref="B3:B5"/>
    <mergeCell ref="C3:C5"/>
    <mergeCell ref="E3:M3"/>
    <mergeCell ref="A3:A5"/>
    <mergeCell ref="D3:D4"/>
    <mergeCell ref="A12:A16"/>
    <mergeCell ref="B12:B16"/>
    <mergeCell ref="C12:C16"/>
    <mergeCell ref="A57:A61"/>
    <mergeCell ref="B41:B45"/>
    <mergeCell ref="A31:A35"/>
    <mergeCell ref="B31:B35"/>
    <mergeCell ref="C31:C35"/>
    <mergeCell ref="C41:C45"/>
    <mergeCell ref="C36:C40"/>
    <mergeCell ref="B57:B61"/>
    <mergeCell ref="C57:C61"/>
    <mergeCell ref="A26:A30"/>
    <mergeCell ref="A21:A25"/>
    <mergeCell ref="C21:C25"/>
    <mergeCell ref="A17:A20"/>
    <mergeCell ref="B62:B63"/>
    <mergeCell ref="A51:A55"/>
    <mergeCell ref="C17:C20"/>
    <mergeCell ref="B26:B30"/>
    <mergeCell ref="B21:B25"/>
    <mergeCell ref="C26:C30"/>
    <mergeCell ref="B17:B20"/>
    <mergeCell ref="A41:A45"/>
    <mergeCell ref="A36:A40"/>
    <mergeCell ref="B36:B40"/>
    <mergeCell ref="C46:C50"/>
    <mergeCell ref="A46:A50"/>
    <mergeCell ref="B46:B50"/>
    <mergeCell ref="B51:B55"/>
    <mergeCell ref="B6:B11"/>
    <mergeCell ref="C6:C11"/>
    <mergeCell ref="C51:C55"/>
    <mergeCell ref="A67:M67"/>
    <mergeCell ref="M62:M63"/>
    <mergeCell ref="G62:G63"/>
    <mergeCell ref="H62:H63"/>
    <mergeCell ref="I62:I63"/>
    <mergeCell ref="J62:J63"/>
    <mergeCell ref="K62:K63"/>
    <mergeCell ref="L62:L63"/>
    <mergeCell ref="A62:A63"/>
    <mergeCell ref="F62:F63"/>
    <mergeCell ref="C62:C63"/>
    <mergeCell ref="E62:E63"/>
    <mergeCell ref="D62:D63"/>
  </mergeCells>
  <phoneticPr fontId="9" type="noConversion"/>
  <printOptions horizontalCentered="1"/>
  <pageMargins left="0.35433070866141736" right="0.23622047244094491" top="0.35433070866141736" bottom="0.15748031496062992" header="0.15748031496062992" footer="0.15748031496062992"/>
  <pageSetup paperSize="9" scale="60" firstPageNumber="23" fitToHeight="3" orientation="landscape" useFirstPageNumber="1" r:id="rId1"/>
  <headerFooter>
    <oddHeader>&amp;C&amp;P</oddHeader>
  </headerFooter>
  <rowBreaks count="2" manualBreakCount="2">
    <brk id="35" max="12" man="1"/>
    <brk id="63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5</vt:i4>
      </vt:variant>
    </vt:vector>
  </HeadingPairs>
  <TitlesOfParts>
    <vt:vector size="7" baseType="lpstr">
      <vt:lpstr>Приложение 2</vt:lpstr>
      <vt:lpstr>Приложение 3</vt:lpstr>
      <vt:lpstr>'Приложение 3'!_Hlk331752892</vt:lpstr>
      <vt:lpstr>'Приложение 2'!Заголовки_для_печати</vt:lpstr>
      <vt:lpstr>'Приложение 3'!Заголовки_для_печати</vt:lpstr>
      <vt:lpstr>'Приложение 2'!Область_печати</vt:lpstr>
      <vt:lpstr>'Приложение 3'!Область_печати</vt:lpstr>
    </vt:vector>
  </TitlesOfParts>
  <Company>АКО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n227gsv</dc:creator>
  <cp:lastModifiedBy>Елена И. Кормщикова</cp:lastModifiedBy>
  <cp:lastPrinted>2016-06-21T11:50:37Z</cp:lastPrinted>
  <dcterms:created xsi:type="dcterms:W3CDTF">2013-09-15T08:28:45Z</dcterms:created>
  <dcterms:modified xsi:type="dcterms:W3CDTF">2016-06-23T06:20:24Z</dcterms:modified>
</cp:coreProperties>
</file>